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Report'!$A$10:$Y$44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S12" i="1" l="1"/>
  <c r="T29" i="1" l="1"/>
  <c r="U29" i="1" s="1"/>
  <c r="T30" i="1" l="1"/>
  <c r="U30" i="1" s="1"/>
  <c r="T28" i="1" l="1"/>
  <c r="U28" i="1" s="1"/>
  <c r="T26" i="1" l="1"/>
  <c r="U26" i="1" s="1"/>
  <c r="T27" i="1"/>
  <c r="U27" i="1" s="1"/>
  <c r="T23" i="1" l="1"/>
  <c r="U23" i="1" s="1"/>
  <c r="T24" i="1"/>
  <c r="U24" i="1" s="1"/>
  <c r="T25" i="1"/>
  <c r="U25" i="1" s="1"/>
  <c r="T20" i="1" l="1"/>
  <c r="U20" i="1" s="1"/>
  <c r="T21" i="1"/>
  <c r="U21" i="1" s="1"/>
  <c r="T22" i="1"/>
  <c r="U22" i="1" s="1"/>
  <c r="T19" i="1" l="1"/>
  <c r="U19" i="1" s="1"/>
  <c r="T18" i="1"/>
  <c r="U18" i="1" s="1"/>
  <c r="T17" i="1"/>
  <c r="U17" i="1" s="1"/>
  <c r="T16" i="1" l="1"/>
  <c r="U16" i="1" s="1"/>
  <c r="T14" i="1" l="1"/>
  <c r="U14" i="1" s="1"/>
  <c r="T15" i="1" l="1"/>
  <c r="U15" i="1" s="1"/>
  <c r="T13" i="1" l="1"/>
  <c r="U13" i="1" s="1"/>
  <c r="T42" i="1" l="1"/>
  <c r="U42" i="1" s="1"/>
  <c r="T41" i="1"/>
  <c r="U41" i="1" s="1"/>
  <c r="T40" i="1"/>
  <c r="U40" i="1" s="1"/>
  <c r="T39" i="1" l="1"/>
  <c r="T38" i="1"/>
  <c r="T31" i="1" l="1"/>
  <c r="U12" i="1" l="1"/>
  <c r="U31" i="1" s="1"/>
  <c r="U39" i="1"/>
  <c r="U38" i="1"/>
  <c r="T36" i="1" l="1"/>
  <c r="T35" i="1"/>
  <c r="U35" i="1" s="1"/>
  <c r="U36" i="1" l="1"/>
  <c r="T33" i="1"/>
  <c r="T34" i="1"/>
  <c r="U34" i="1" s="1"/>
  <c r="T37" i="1"/>
  <c r="T43" i="1" l="1"/>
  <c r="T44" i="1" s="1"/>
  <c r="U37" i="1"/>
  <c r="U33" i="1"/>
  <c r="U43" i="1" l="1"/>
  <c r="U44" i="1" s="1"/>
</calcChain>
</file>

<file path=xl/sharedStrings.xml><?xml version="1.0" encoding="utf-8"?>
<sst xmlns="http://schemas.openxmlformats.org/spreadsheetml/2006/main" count="498" uniqueCount="198">
  <si>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</si>
  <si>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</si>
  <si>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</si>
  <si>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</si>
  <si>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</si>
  <si>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</si>
  <si>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</si>
  <si>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</si>
  <si>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</si>
  <si>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</si>
  <si>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</si>
  <si>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</si>
  <si>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</si>
  <si>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</si>
  <si>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</si>
  <si>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</si>
  <si>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</si>
  <si>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</si>
  <si>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</si>
  <si>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</si>
  <si>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</si>
  <si>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</si>
  <si>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</si>
  <si>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</si>
  <si>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</si>
  <si>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</si>
  <si>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</si>
  <si>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</si>
  <si>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</si>
  <si>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</si>
  <si>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</si>
  <si>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</si>
  <si>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</si>
  <si>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</si>
  <si>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</si>
  <si>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</si>
  <si>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</si>
  <si>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</si>
  <si>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</si>
  <si>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</si>
  <si>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</si>
  <si>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</si>
  <si>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</si>
  <si>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</si>
  <si>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</si>
  <si>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</si>
  <si>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</si>
  <si>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</si>
  <si>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</si>
  <si>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</si>
  <si>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</si>
  <si>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</si>
  <si>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</si>
  <si>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</si>
  <si>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</si>
  <si>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</si>
  <si>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</si>
  <si>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</si>
  <si>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</si>
  <si>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</si>
  <si>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</si>
  <si>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</si>
  <si>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</si>
  <si>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</si>
  <si>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</si>
  <si>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</si>
  <si>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</si>
  <si>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</si>
  <si>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</si>
  <si>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</si>
  <si>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</si>
  <si>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</si>
  <si>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3-1 У</t>
  </si>
  <si>
    <t>4-1 У</t>
  </si>
  <si>
    <t>6-1 У</t>
  </si>
  <si>
    <t>7-1 У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</si>
  <si>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</si>
  <si>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</si>
  <si>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</si>
  <si>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</si>
  <si>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</si>
  <si>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</si>
  <si>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</si>
  <si>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</si>
  <si>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</si>
  <si>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</si>
  <si>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</si>
  <si>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</si>
  <si>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</si>
  <si>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</si>
  <si>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</si>
  <si>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</si>
  <si>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</si>
  <si>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</si>
  <si>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</si>
  <si>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</si>
  <si>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</si>
  <si>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</si>
  <si>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</si>
  <si>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</si>
  <si>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</si>
  <si>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</si>
  <si>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</si>
  <si>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</si>
  <si>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</si>
  <si>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</si>
  <si>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</si>
  <si>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</si>
  <si>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</si>
  <si>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</si>
  <si>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</si>
  <si>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</si>
  <si>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</si>
  <si>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</si>
  <si>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</si>
  <si>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</si>
  <si>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</si>
  <si>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</si>
  <si>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</si>
  <si>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</si>
  <si>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</si>
  <si>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</si>
  <si>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</si>
  <si>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</si>
  <si>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</si>
  <si>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</si>
  <si>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</si>
  <si>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</si>
  <si>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</si>
  <si>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</si>
  <si>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</si>
  <si>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</si>
  <si>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</si>
  <si>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</si>
  <si>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</si>
  <si>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</si>
  <si>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</si>
  <si>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</si>
  <si>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</si>
  <si>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</si>
  <si>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</si>
  <si>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</si>
  <si>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</si>
  <si>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</si>
  <si>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</si>
  <si>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</si>
  <si>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</si>
  <si>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</si>
  <si>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</si>
  <si>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</si>
  <si>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</si>
  <si>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</si>
  <si>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</si>
  <si>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</si>
  <si>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</si>
  <si>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</si>
  <si>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</si>
  <si>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</si>
  <si>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</si>
  <si>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</si>
  <si>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34 Т</t>
  </si>
  <si>
    <t>35 Т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</si>
  <si>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</si>
  <si>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</si>
  <si>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</si>
  <si>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</si>
  <si>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</si>
  <si>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</si>
  <si>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</si>
  <si>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</si>
  <si>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</si>
  <si>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 xml:space="preserve">Годовой план закупок товаров, работ и услуг с применением Особого порядка ТОО "Богатырь Комир" на 2025 год </t>
  </si>
  <si>
    <t>00130070488</t>
  </si>
  <si>
    <t>279060.300.000019</t>
  </si>
  <si>
    <t>Резистор</t>
  </si>
  <si>
    <t>постоянный, для электронной аппаратуры</t>
  </si>
  <si>
    <t>РЕЗИСТОР МЛТ-2 12 КОМ</t>
  </si>
  <si>
    <t>00290142592</t>
  </si>
  <si>
    <t>271224.300.000005</t>
  </si>
  <si>
    <t>Реле электромагнитное</t>
  </si>
  <si>
    <t>постоянного тока</t>
  </si>
  <si>
    <t>00180061629</t>
  </si>
  <si>
    <t>131029.100.000001</t>
  </si>
  <si>
    <t>Лен</t>
  </si>
  <si>
    <t>растительное волокно, трепаный</t>
  </si>
  <si>
    <t>ЛЕН САНТЕХНИЧЕСКИЙ</t>
  </si>
  <si>
    <t>с даты подписания договора в течении 28 календарных дней</t>
  </si>
  <si>
    <t>38 Т</t>
  </si>
  <si>
    <t>39 Т</t>
  </si>
  <si>
    <t>550000000, Павлодарская область, г.Экибастуз. БФ ЦБХ, разрез Богатырь</t>
  </si>
  <si>
    <t>41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</si>
  <si>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</si>
  <si>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</si>
  <si>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</si>
  <si>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</si>
  <si>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2-2 У</t>
  </si>
  <si>
    <t>1-1 У</t>
  </si>
  <si>
    <t>приказом генерального директора № 803  от 23.06.2025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</si>
</sst>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topLeftCell="B1" zoomScale="70" zoomScaleNormal="70" workbookViewId="0">
      <selection activeCell="K12" sqref="K1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197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171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5" t="s">
        <v>194</v>
      </c>
      <c r="D12" s="40" t="s">
        <v>33</v>
      </c>
      <c r="E12" s="25" t="s">
        <v>34</v>
      </c>
      <c r="F12" s="25" t="s">
        <v>35</v>
      </c>
      <c r="G12" s="25" t="s">
        <v>36</v>
      </c>
      <c r="H12" s="36" t="s">
        <v>55</v>
      </c>
      <c r="I12" s="18" t="s">
        <v>62</v>
      </c>
      <c r="J12" s="18">
        <v>0</v>
      </c>
      <c r="K12" s="19">
        <v>12.202400000000001</v>
      </c>
      <c r="L12" s="41" t="s">
        <v>37</v>
      </c>
      <c r="M12" s="20" t="s">
        <v>38</v>
      </c>
      <c r="N12" s="61" t="s">
        <v>39</v>
      </c>
      <c r="O12" s="20" t="s">
        <v>64</v>
      </c>
      <c r="P12" s="20" t="s">
        <v>54</v>
      </c>
      <c r="Q12" s="20" t="s">
        <v>40</v>
      </c>
      <c r="R12" s="45">
        <v>357716075</v>
      </c>
      <c r="S12" s="46">
        <f>T12/R12</f>
        <v>24.211910147566055</v>
      </c>
      <c r="T12" s="26">
        <v>8660989466.2399998</v>
      </c>
      <c r="U12" s="26">
        <f t="shared" ref="U12" si="0">T12*1.12</f>
        <v>9700308202.1888008</v>
      </c>
      <c r="V12" s="20" t="s">
        <v>21</v>
      </c>
      <c r="W12" s="21" t="s">
        <v>21</v>
      </c>
    </row>
    <row r="13" spans="1:25" s="17" customFormat="1" ht="60" customHeight="1" x14ac:dyDescent="0.25">
      <c r="B13" s="40" t="s">
        <v>89</v>
      </c>
      <c r="C13" s="35" t="s">
        <v>84</v>
      </c>
      <c r="D13" s="42" t="s">
        <v>85</v>
      </c>
      <c r="E13" s="25" t="s">
        <v>86</v>
      </c>
      <c r="F13" s="25" t="s">
        <v>87</v>
      </c>
      <c r="G13" s="25" t="s">
        <v>88</v>
      </c>
      <c r="H13" s="36" t="s">
        <v>55</v>
      </c>
      <c r="I13" s="18" t="s">
        <v>76</v>
      </c>
      <c r="J13" s="18">
        <v>0</v>
      </c>
      <c r="K13" s="19">
        <v>1.2024999999999999</v>
      </c>
      <c r="L13" s="41" t="s">
        <v>37</v>
      </c>
      <c r="M13" s="54" t="s">
        <v>100</v>
      </c>
      <c r="N13" s="42" t="s">
        <v>81</v>
      </c>
      <c r="O13" s="42" t="s">
        <v>82</v>
      </c>
      <c r="P13" s="42" t="s">
        <v>54</v>
      </c>
      <c r="Q13" s="42" t="s">
        <v>83</v>
      </c>
      <c r="R13" s="45">
        <v>25</v>
      </c>
      <c r="S13" s="46">
        <v>2442.86</v>
      </c>
      <c r="T13" s="26">
        <f t="shared" ref="T13" si="1">R13*S13</f>
        <v>61071.5</v>
      </c>
      <c r="U13" s="26">
        <f t="shared" ref="U13" si="2">T13*1.12</f>
        <v>68400.08</v>
      </c>
      <c r="V13" s="20" t="s">
        <v>21</v>
      </c>
      <c r="W13" s="21" t="s">
        <v>21</v>
      </c>
    </row>
    <row r="14" spans="1:25" s="17" customFormat="1" ht="60" customHeight="1" x14ac:dyDescent="0.25">
      <c r="B14" s="40" t="s">
        <v>101</v>
      </c>
      <c r="C14" s="35" t="s">
        <v>91</v>
      </c>
      <c r="D14" s="40" t="s">
        <v>102</v>
      </c>
      <c r="E14" s="25" t="s">
        <v>103</v>
      </c>
      <c r="F14" s="36" t="s">
        <v>105</v>
      </c>
      <c r="G14" s="36" t="s">
        <v>104</v>
      </c>
      <c r="H14" s="36" t="s">
        <v>55</v>
      </c>
      <c r="I14" s="18" t="s">
        <v>76</v>
      </c>
      <c r="J14" s="18">
        <v>0</v>
      </c>
      <c r="K14" s="19">
        <v>3.2025000000000001</v>
      </c>
      <c r="L14" s="41" t="s">
        <v>37</v>
      </c>
      <c r="M14" s="20" t="s">
        <v>38</v>
      </c>
      <c r="N14" s="50" t="s">
        <v>39</v>
      </c>
      <c r="O14" s="42" t="s">
        <v>90</v>
      </c>
      <c r="P14" s="42" t="s">
        <v>78</v>
      </c>
      <c r="Q14" s="42" t="s">
        <v>77</v>
      </c>
      <c r="R14" s="45">
        <v>54</v>
      </c>
      <c r="S14" s="46">
        <v>3392.86</v>
      </c>
      <c r="T14" s="26">
        <f t="shared" ref="T14" si="3">R14*S14</f>
        <v>183214.44</v>
      </c>
      <c r="U14" s="26">
        <f t="shared" ref="U14" si="4">T14*1.12</f>
        <v>205200.17280000003</v>
      </c>
      <c r="V14" s="20" t="s">
        <v>21</v>
      </c>
      <c r="W14" s="21" t="s">
        <v>21</v>
      </c>
    </row>
    <row r="15" spans="1:25" s="59" customFormat="1" ht="60" customHeight="1" x14ac:dyDescent="0.25">
      <c r="B15" s="42" t="s">
        <v>93</v>
      </c>
      <c r="C15" s="42" t="s">
        <v>94</v>
      </c>
      <c r="D15" s="36" t="s">
        <v>95</v>
      </c>
      <c r="E15" s="36" t="s">
        <v>92</v>
      </c>
      <c r="F15" s="36" t="s">
        <v>96</v>
      </c>
      <c r="G15" s="42" t="s">
        <v>97</v>
      </c>
      <c r="H15" s="36" t="s">
        <v>55</v>
      </c>
      <c r="I15" s="36" t="s">
        <v>76</v>
      </c>
      <c r="J15" s="57">
        <v>0</v>
      </c>
      <c r="K15" s="19">
        <v>3.2025000000000001</v>
      </c>
      <c r="L15" s="41" t="s">
        <v>37</v>
      </c>
      <c r="M15" s="20" t="s">
        <v>38</v>
      </c>
      <c r="N15" s="54" t="s">
        <v>39</v>
      </c>
      <c r="O15" s="42" t="s">
        <v>98</v>
      </c>
      <c r="P15" s="42" t="s">
        <v>78</v>
      </c>
      <c r="Q15" s="42" t="s">
        <v>77</v>
      </c>
      <c r="R15" s="45">
        <v>50</v>
      </c>
      <c r="S15" s="46">
        <v>2276</v>
      </c>
      <c r="T15" s="58">
        <f t="shared" ref="T15" si="5">R15*S15</f>
        <v>113800</v>
      </c>
      <c r="U15" s="58">
        <f t="shared" ref="U15" si="6">T15*1.12</f>
        <v>127456.00000000001</v>
      </c>
      <c r="V15" s="20" t="s">
        <v>21</v>
      </c>
      <c r="W15" s="21" t="s">
        <v>21</v>
      </c>
    </row>
    <row r="16" spans="1:25" s="59" customFormat="1" ht="75" x14ac:dyDescent="0.25">
      <c r="B16" s="40" t="s">
        <v>106</v>
      </c>
      <c r="C16" s="35" t="s">
        <v>99</v>
      </c>
      <c r="D16" s="40" t="s">
        <v>107</v>
      </c>
      <c r="E16" s="25" t="s">
        <v>108</v>
      </c>
      <c r="F16" s="36" t="s">
        <v>109</v>
      </c>
      <c r="G16" s="36" t="s">
        <v>110</v>
      </c>
      <c r="H16" s="36" t="s">
        <v>55</v>
      </c>
      <c r="I16" s="18" t="s">
        <v>76</v>
      </c>
      <c r="J16" s="18">
        <v>0</v>
      </c>
      <c r="K16" s="19">
        <v>3.2025000000000001</v>
      </c>
      <c r="L16" s="41" t="s">
        <v>37</v>
      </c>
      <c r="M16" s="20" t="s">
        <v>38</v>
      </c>
      <c r="N16" s="50" t="s">
        <v>39</v>
      </c>
      <c r="O16" s="42" t="s">
        <v>79</v>
      </c>
      <c r="P16" s="41" t="s">
        <v>78</v>
      </c>
      <c r="Q16" s="42" t="s">
        <v>77</v>
      </c>
      <c r="R16" s="45">
        <v>4</v>
      </c>
      <c r="S16" s="46">
        <v>7200</v>
      </c>
      <c r="T16" s="58">
        <f t="shared" ref="T16" si="7">R16*S16</f>
        <v>28800</v>
      </c>
      <c r="U16" s="58">
        <f t="shared" ref="U16" si="8">T16*1.12</f>
        <v>32256.000000000004</v>
      </c>
      <c r="V16" s="20" t="s">
        <v>21</v>
      </c>
      <c r="W16" s="21" t="s">
        <v>21</v>
      </c>
    </row>
    <row r="17" spans="2:25" s="59" customFormat="1" ht="60" customHeight="1" x14ac:dyDescent="0.25">
      <c r="B17" s="40" t="s">
        <v>115</v>
      </c>
      <c r="C17" s="35" t="s">
        <v>112</v>
      </c>
      <c r="D17" s="40" t="s">
        <v>118</v>
      </c>
      <c r="E17" s="25" t="s">
        <v>119</v>
      </c>
      <c r="F17" s="36" t="s">
        <v>120</v>
      </c>
      <c r="G17" s="36" t="s">
        <v>121</v>
      </c>
      <c r="H17" s="40" t="s">
        <v>55</v>
      </c>
      <c r="I17" s="35" t="s">
        <v>76</v>
      </c>
      <c r="J17" s="18">
        <v>0</v>
      </c>
      <c r="K17" s="19">
        <v>3.2025000000000001</v>
      </c>
      <c r="L17" s="41" t="s">
        <v>37</v>
      </c>
      <c r="M17" s="20" t="s">
        <v>38</v>
      </c>
      <c r="N17" s="50" t="s">
        <v>39</v>
      </c>
      <c r="O17" s="42" t="s">
        <v>129</v>
      </c>
      <c r="P17" s="41" t="s">
        <v>78</v>
      </c>
      <c r="Q17" s="42" t="s">
        <v>77</v>
      </c>
      <c r="R17" s="45">
        <v>10</v>
      </c>
      <c r="S17" s="46">
        <v>8000</v>
      </c>
      <c r="T17" s="44">
        <f t="shared" ref="T17:T25" si="9">R17*S17</f>
        <v>80000</v>
      </c>
      <c r="U17" s="44">
        <f>T17*1.12</f>
        <v>89600.000000000015</v>
      </c>
      <c r="V17" s="20" t="s">
        <v>21</v>
      </c>
      <c r="W17" s="21" t="s">
        <v>21</v>
      </c>
    </row>
    <row r="18" spans="2:25" s="59" customFormat="1" ht="60" customHeight="1" x14ac:dyDescent="0.25">
      <c r="B18" s="40" t="s">
        <v>116</v>
      </c>
      <c r="C18" s="35" t="s">
        <v>113</v>
      </c>
      <c r="D18" s="40" t="s">
        <v>122</v>
      </c>
      <c r="E18" s="25" t="s">
        <v>119</v>
      </c>
      <c r="F18" s="36" t="s">
        <v>123</v>
      </c>
      <c r="G18" s="36" t="s">
        <v>124</v>
      </c>
      <c r="H18" s="40" t="s">
        <v>55</v>
      </c>
      <c r="I18" s="35" t="s">
        <v>76</v>
      </c>
      <c r="J18" s="18">
        <v>0</v>
      </c>
      <c r="K18" s="19">
        <v>3.2025000000000001</v>
      </c>
      <c r="L18" s="41" t="s">
        <v>37</v>
      </c>
      <c r="M18" s="20" t="s">
        <v>38</v>
      </c>
      <c r="N18" s="50" t="s">
        <v>39</v>
      </c>
      <c r="O18" s="42" t="s">
        <v>129</v>
      </c>
      <c r="P18" s="41" t="s">
        <v>78</v>
      </c>
      <c r="Q18" s="42" t="s">
        <v>77</v>
      </c>
      <c r="R18" s="45">
        <v>13</v>
      </c>
      <c r="S18" s="46">
        <v>6000</v>
      </c>
      <c r="T18" s="44">
        <f t="shared" si="9"/>
        <v>78000</v>
      </c>
      <c r="U18" s="44">
        <f>T18*1.12</f>
        <v>87360.000000000015</v>
      </c>
      <c r="V18" s="20" t="s">
        <v>21</v>
      </c>
      <c r="W18" s="21" t="s">
        <v>21</v>
      </c>
    </row>
    <row r="19" spans="2:25" s="59" customFormat="1" ht="60" customHeight="1" x14ac:dyDescent="0.25">
      <c r="B19" s="40" t="s">
        <v>117</v>
      </c>
      <c r="C19" s="35" t="s">
        <v>114</v>
      </c>
      <c r="D19" s="40" t="s">
        <v>125</v>
      </c>
      <c r="E19" s="25" t="s">
        <v>126</v>
      </c>
      <c r="F19" s="36" t="s">
        <v>127</v>
      </c>
      <c r="G19" s="36" t="s">
        <v>128</v>
      </c>
      <c r="H19" s="40" t="s">
        <v>55</v>
      </c>
      <c r="I19" s="35" t="s">
        <v>76</v>
      </c>
      <c r="J19" s="18">
        <v>0</v>
      </c>
      <c r="K19" s="19">
        <v>3.2025000000000001</v>
      </c>
      <c r="L19" s="41" t="s">
        <v>37</v>
      </c>
      <c r="M19" s="20" t="s">
        <v>38</v>
      </c>
      <c r="N19" s="50" t="s">
        <v>39</v>
      </c>
      <c r="O19" s="42" t="s">
        <v>129</v>
      </c>
      <c r="P19" s="41" t="s">
        <v>78</v>
      </c>
      <c r="Q19" s="42" t="s">
        <v>77</v>
      </c>
      <c r="R19" s="45">
        <v>2</v>
      </c>
      <c r="S19" s="46">
        <v>6465</v>
      </c>
      <c r="T19" s="44">
        <f t="shared" si="9"/>
        <v>12930</v>
      </c>
      <c r="U19" s="44">
        <f>T19*1.12</f>
        <v>14481.600000000002</v>
      </c>
      <c r="V19" s="20" t="s">
        <v>21</v>
      </c>
      <c r="W19" s="21" t="s">
        <v>21</v>
      </c>
    </row>
    <row r="20" spans="2:25" s="59" customFormat="1" ht="60" customHeight="1" x14ac:dyDescent="0.25">
      <c r="B20" s="40" t="s">
        <v>133</v>
      </c>
      <c r="C20" s="35" t="s">
        <v>130</v>
      </c>
      <c r="D20" s="40" t="s">
        <v>136</v>
      </c>
      <c r="E20" s="25" t="s">
        <v>137</v>
      </c>
      <c r="F20" s="36" t="s">
        <v>138</v>
      </c>
      <c r="G20" s="36" t="s">
        <v>139</v>
      </c>
      <c r="H20" s="40" t="s">
        <v>55</v>
      </c>
      <c r="I20" s="35" t="s">
        <v>76</v>
      </c>
      <c r="J20" s="18">
        <v>0</v>
      </c>
      <c r="K20" s="19">
        <v>3.2025000000000001</v>
      </c>
      <c r="L20" s="41" t="s">
        <v>37</v>
      </c>
      <c r="M20" s="20" t="s">
        <v>38</v>
      </c>
      <c r="N20" s="50" t="s">
        <v>39</v>
      </c>
      <c r="O20" s="42" t="s">
        <v>142</v>
      </c>
      <c r="P20" s="41" t="s">
        <v>78</v>
      </c>
      <c r="Q20" s="42" t="s">
        <v>77</v>
      </c>
      <c r="R20" s="45">
        <v>25</v>
      </c>
      <c r="S20" s="46">
        <v>208</v>
      </c>
      <c r="T20" s="44">
        <f t="shared" si="9"/>
        <v>5200</v>
      </c>
      <c r="U20" s="44">
        <f t="shared" ref="U20:U27" si="10">T20*1.12</f>
        <v>5824.0000000000009</v>
      </c>
      <c r="V20" s="20" t="s">
        <v>21</v>
      </c>
      <c r="W20" s="21" t="s">
        <v>21</v>
      </c>
    </row>
    <row r="21" spans="2:25" s="59" customFormat="1" ht="60" customHeight="1" x14ac:dyDescent="0.25">
      <c r="B21" s="40" t="s">
        <v>134</v>
      </c>
      <c r="C21" s="35" t="s">
        <v>131</v>
      </c>
      <c r="D21" s="40" t="s">
        <v>136</v>
      </c>
      <c r="E21" s="25" t="s">
        <v>137</v>
      </c>
      <c r="F21" s="36" t="s">
        <v>138</v>
      </c>
      <c r="G21" s="36" t="s">
        <v>140</v>
      </c>
      <c r="H21" s="40" t="s">
        <v>55</v>
      </c>
      <c r="I21" s="35" t="s">
        <v>76</v>
      </c>
      <c r="J21" s="18">
        <v>0</v>
      </c>
      <c r="K21" s="19">
        <v>3.2025000000000001</v>
      </c>
      <c r="L21" s="41" t="s">
        <v>37</v>
      </c>
      <c r="M21" s="20" t="s">
        <v>38</v>
      </c>
      <c r="N21" s="50" t="s">
        <v>39</v>
      </c>
      <c r="O21" s="42" t="s">
        <v>142</v>
      </c>
      <c r="P21" s="41" t="s">
        <v>78</v>
      </c>
      <c r="Q21" s="42" t="s">
        <v>77</v>
      </c>
      <c r="R21" s="45">
        <v>10</v>
      </c>
      <c r="S21" s="46">
        <v>3340</v>
      </c>
      <c r="T21" s="44">
        <f t="shared" si="9"/>
        <v>33400</v>
      </c>
      <c r="U21" s="44">
        <f t="shared" si="10"/>
        <v>37408</v>
      </c>
      <c r="V21" s="20" t="s">
        <v>21</v>
      </c>
      <c r="W21" s="21" t="s">
        <v>21</v>
      </c>
    </row>
    <row r="22" spans="2:25" s="59" customFormat="1" ht="60" customHeight="1" x14ac:dyDescent="0.25">
      <c r="B22" s="40" t="s">
        <v>135</v>
      </c>
      <c r="C22" s="35" t="s">
        <v>132</v>
      </c>
      <c r="D22" s="40" t="s">
        <v>136</v>
      </c>
      <c r="E22" s="25" t="s">
        <v>137</v>
      </c>
      <c r="F22" s="36" t="s">
        <v>138</v>
      </c>
      <c r="G22" s="36" t="s">
        <v>141</v>
      </c>
      <c r="H22" s="40" t="s">
        <v>55</v>
      </c>
      <c r="I22" s="35" t="s">
        <v>76</v>
      </c>
      <c r="J22" s="18">
        <v>0</v>
      </c>
      <c r="K22" s="19">
        <v>3.2025000000000001</v>
      </c>
      <c r="L22" s="41" t="s">
        <v>37</v>
      </c>
      <c r="M22" s="20" t="s">
        <v>38</v>
      </c>
      <c r="N22" s="50" t="s">
        <v>39</v>
      </c>
      <c r="O22" s="42" t="s">
        <v>142</v>
      </c>
      <c r="P22" s="41" t="s">
        <v>78</v>
      </c>
      <c r="Q22" s="42" t="s">
        <v>77</v>
      </c>
      <c r="R22" s="45">
        <v>10</v>
      </c>
      <c r="S22" s="46">
        <v>367</v>
      </c>
      <c r="T22" s="44">
        <f t="shared" si="9"/>
        <v>3670</v>
      </c>
      <c r="U22" s="44">
        <f t="shared" si="10"/>
        <v>4110.4000000000005</v>
      </c>
      <c r="V22" s="20" t="s">
        <v>21</v>
      </c>
      <c r="W22" s="21" t="s">
        <v>21</v>
      </c>
    </row>
    <row r="23" spans="2:25" s="59" customFormat="1" ht="60" customHeight="1" x14ac:dyDescent="0.25">
      <c r="B23" s="40" t="s">
        <v>143</v>
      </c>
      <c r="C23" s="35" t="s">
        <v>146</v>
      </c>
      <c r="D23" s="40" t="s">
        <v>149</v>
      </c>
      <c r="E23" s="25" t="s">
        <v>150</v>
      </c>
      <c r="F23" s="36" t="s">
        <v>151</v>
      </c>
      <c r="G23" s="36" t="s">
        <v>152</v>
      </c>
      <c r="H23" s="40" t="s">
        <v>55</v>
      </c>
      <c r="I23" s="35" t="s">
        <v>76</v>
      </c>
      <c r="J23" s="18">
        <v>0</v>
      </c>
      <c r="K23" s="19">
        <v>3.2025000000000001</v>
      </c>
      <c r="L23" s="41" t="s">
        <v>37</v>
      </c>
      <c r="M23" s="20" t="s">
        <v>38</v>
      </c>
      <c r="N23" s="50" t="s">
        <v>39</v>
      </c>
      <c r="O23" s="42" t="s">
        <v>129</v>
      </c>
      <c r="P23" s="41" t="s">
        <v>78</v>
      </c>
      <c r="Q23" s="42" t="s">
        <v>77</v>
      </c>
      <c r="R23" s="45">
        <v>100</v>
      </c>
      <c r="S23" s="46">
        <v>383</v>
      </c>
      <c r="T23" s="44">
        <f t="shared" si="9"/>
        <v>38300</v>
      </c>
      <c r="U23" s="44">
        <f>T23*1.12</f>
        <v>42896.000000000007</v>
      </c>
      <c r="V23" s="20" t="s">
        <v>21</v>
      </c>
      <c r="W23" s="21" t="s">
        <v>21</v>
      </c>
    </row>
    <row r="24" spans="2:25" s="59" customFormat="1" ht="60" customHeight="1" x14ac:dyDescent="0.25">
      <c r="B24" s="40" t="s">
        <v>144</v>
      </c>
      <c r="C24" s="35" t="s">
        <v>147</v>
      </c>
      <c r="D24" s="40" t="s">
        <v>153</v>
      </c>
      <c r="E24" s="25" t="s">
        <v>154</v>
      </c>
      <c r="F24" s="36" t="s">
        <v>155</v>
      </c>
      <c r="G24" s="36" t="s">
        <v>156</v>
      </c>
      <c r="H24" s="40" t="s">
        <v>55</v>
      </c>
      <c r="I24" s="35" t="s">
        <v>76</v>
      </c>
      <c r="J24" s="18">
        <v>0</v>
      </c>
      <c r="K24" s="19">
        <v>3.2025000000000001</v>
      </c>
      <c r="L24" s="41" t="s">
        <v>37</v>
      </c>
      <c r="M24" s="20" t="s">
        <v>38</v>
      </c>
      <c r="N24" s="50" t="s">
        <v>39</v>
      </c>
      <c r="O24" s="42" t="s">
        <v>129</v>
      </c>
      <c r="P24" s="41" t="s">
        <v>78</v>
      </c>
      <c r="Q24" s="42" t="s">
        <v>77</v>
      </c>
      <c r="R24" s="45">
        <v>200</v>
      </c>
      <c r="S24" s="46">
        <v>357.14</v>
      </c>
      <c r="T24" s="44">
        <f t="shared" si="9"/>
        <v>71428</v>
      </c>
      <c r="U24" s="44">
        <f t="shared" si="10"/>
        <v>79999.360000000001</v>
      </c>
      <c r="V24" s="20" t="s">
        <v>21</v>
      </c>
      <c r="W24" s="21" t="s">
        <v>21</v>
      </c>
    </row>
    <row r="25" spans="2:25" s="59" customFormat="1" ht="60" customHeight="1" x14ac:dyDescent="0.25">
      <c r="B25" s="40" t="s">
        <v>145</v>
      </c>
      <c r="C25" s="35" t="s">
        <v>148</v>
      </c>
      <c r="D25" s="40" t="s">
        <v>157</v>
      </c>
      <c r="E25" s="25" t="s">
        <v>154</v>
      </c>
      <c r="F25" s="36" t="s">
        <v>158</v>
      </c>
      <c r="G25" s="36" t="s">
        <v>159</v>
      </c>
      <c r="H25" s="40" t="s">
        <v>55</v>
      </c>
      <c r="I25" s="35" t="s">
        <v>76</v>
      </c>
      <c r="J25" s="18">
        <v>0</v>
      </c>
      <c r="K25" s="19">
        <v>3.2025000000000001</v>
      </c>
      <c r="L25" s="41" t="s">
        <v>37</v>
      </c>
      <c r="M25" s="20" t="s">
        <v>38</v>
      </c>
      <c r="N25" s="50" t="s">
        <v>39</v>
      </c>
      <c r="O25" s="42" t="s">
        <v>129</v>
      </c>
      <c r="P25" s="41" t="s">
        <v>78</v>
      </c>
      <c r="Q25" s="42" t="s">
        <v>77</v>
      </c>
      <c r="R25" s="45">
        <v>96</v>
      </c>
      <c r="S25" s="46">
        <v>2500</v>
      </c>
      <c r="T25" s="44">
        <f t="shared" si="9"/>
        <v>240000</v>
      </c>
      <c r="U25" s="44">
        <f t="shared" si="10"/>
        <v>268800</v>
      </c>
      <c r="V25" s="20" t="s">
        <v>21</v>
      </c>
      <c r="W25" s="21" t="s">
        <v>21</v>
      </c>
    </row>
    <row r="26" spans="2:25" s="59" customFormat="1" ht="60" customHeight="1" x14ac:dyDescent="0.25">
      <c r="B26" s="40" t="s">
        <v>162</v>
      </c>
      <c r="C26" s="35" t="s">
        <v>160</v>
      </c>
      <c r="D26" s="40" t="s">
        <v>164</v>
      </c>
      <c r="E26" s="25" t="s">
        <v>165</v>
      </c>
      <c r="F26" s="36" t="s">
        <v>166</v>
      </c>
      <c r="G26" s="36" t="s">
        <v>167</v>
      </c>
      <c r="H26" s="40" t="s">
        <v>55</v>
      </c>
      <c r="I26" s="35" t="s">
        <v>76</v>
      </c>
      <c r="J26" s="18">
        <v>0</v>
      </c>
      <c r="K26" s="19">
        <v>3.2025000000000001</v>
      </c>
      <c r="L26" s="41" t="s">
        <v>37</v>
      </c>
      <c r="M26" s="20" t="s">
        <v>38</v>
      </c>
      <c r="N26" s="50" t="s">
        <v>39</v>
      </c>
      <c r="O26" s="42" t="s">
        <v>142</v>
      </c>
      <c r="P26" s="41" t="s">
        <v>78</v>
      </c>
      <c r="Q26" s="42" t="s">
        <v>77</v>
      </c>
      <c r="R26" s="45">
        <v>10</v>
      </c>
      <c r="S26" s="46">
        <v>2000</v>
      </c>
      <c r="T26" s="44">
        <f t="shared" ref="T26:T27" si="11">R26*S26</f>
        <v>20000</v>
      </c>
      <c r="U26" s="44">
        <f t="shared" si="10"/>
        <v>22400.000000000004</v>
      </c>
      <c r="V26" s="20" t="s">
        <v>21</v>
      </c>
      <c r="W26" s="21" t="s">
        <v>21</v>
      </c>
    </row>
    <row r="27" spans="2:25" s="59" customFormat="1" ht="60" customHeight="1" x14ac:dyDescent="0.25">
      <c r="B27" s="40" t="s">
        <v>163</v>
      </c>
      <c r="C27" s="35" t="s">
        <v>161</v>
      </c>
      <c r="D27" s="40" t="s">
        <v>168</v>
      </c>
      <c r="E27" s="25" t="s">
        <v>165</v>
      </c>
      <c r="F27" s="36" t="s">
        <v>169</v>
      </c>
      <c r="G27" s="36" t="s">
        <v>170</v>
      </c>
      <c r="H27" s="40" t="s">
        <v>55</v>
      </c>
      <c r="I27" s="35" t="s">
        <v>76</v>
      </c>
      <c r="J27" s="18">
        <v>0</v>
      </c>
      <c r="K27" s="19">
        <v>3.2025000000000001</v>
      </c>
      <c r="L27" s="41" t="s">
        <v>37</v>
      </c>
      <c r="M27" s="20" t="s">
        <v>38</v>
      </c>
      <c r="N27" s="50" t="s">
        <v>39</v>
      </c>
      <c r="O27" s="42" t="s">
        <v>142</v>
      </c>
      <c r="P27" s="41" t="s">
        <v>78</v>
      </c>
      <c r="Q27" s="42" t="s">
        <v>77</v>
      </c>
      <c r="R27" s="45">
        <v>8</v>
      </c>
      <c r="S27" s="46">
        <v>555</v>
      </c>
      <c r="T27" s="44">
        <f t="shared" si="11"/>
        <v>4440</v>
      </c>
      <c r="U27" s="44">
        <f t="shared" si="10"/>
        <v>4972.8</v>
      </c>
      <c r="V27" s="20" t="s">
        <v>21</v>
      </c>
      <c r="W27" s="21" t="s">
        <v>21</v>
      </c>
    </row>
    <row r="28" spans="2:25" s="59" customFormat="1" ht="60" customHeight="1" x14ac:dyDescent="0.25">
      <c r="B28" s="40" t="s">
        <v>172</v>
      </c>
      <c r="C28" s="35" t="s">
        <v>187</v>
      </c>
      <c r="D28" s="40" t="s">
        <v>173</v>
      </c>
      <c r="E28" s="25" t="s">
        <v>174</v>
      </c>
      <c r="F28" s="36" t="s">
        <v>175</v>
      </c>
      <c r="G28" s="36" t="s">
        <v>176</v>
      </c>
      <c r="H28" s="40" t="s">
        <v>55</v>
      </c>
      <c r="I28" s="35" t="s">
        <v>76</v>
      </c>
      <c r="J28" s="40">
        <v>0</v>
      </c>
      <c r="K28" s="19">
        <v>3.2025000000000001</v>
      </c>
      <c r="L28" s="41" t="s">
        <v>37</v>
      </c>
      <c r="M28" s="20" t="s">
        <v>38</v>
      </c>
      <c r="N28" s="50" t="s">
        <v>39</v>
      </c>
      <c r="O28" s="42" t="s">
        <v>79</v>
      </c>
      <c r="P28" s="41" t="s">
        <v>78</v>
      </c>
      <c r="Q28" s="42" t="s">
        <v>77</v>
      </c>
      <c r="R28" s="45">
        <v>20</v>
      </c>
      <c r="S28" s="46">
        <v>800</v>
      </c>
      <c r="T28" s="44">
        <f t="shared" ref="T28" si="12">R28*S28</f>
        <v>16000</v>
      </c>
      <c r="U28" s="44">
        <f>T28*1.12</f>
        <v>17920</v>
      </c>
      <c r="V28" s="20" t="s">
        <v>21</v>
      </c>
      <c r="W28" s="21" t="s">
        <v>21</v>
      </c>
    </row>
    <row r="29" spans="2:25" s="59" customFormat="1" ht="60" customHeight="1" x14ac:dyDescent="0.25">
      <c r="B29" s="40" t="s">
        <v>181</v>
      </c>
      <c r="C29" s="35" t="s">
        <v>188</v>
      </c>
      <c r="D29" s="40" t="s">
        <v>182</v>
      </c>
      <c r="E29" s="25" t="s">
        <v>183</v>
      </c>
      <c r="F29" s="36" t="s">
        <v>184</v>
      </c>
      <c r="G29" s="36" t="s">
        <v>185</v>
      </c>
      <c r="H29" s="40" t="s">
        <v>55</v>
      </c>
      <c r="I29" s="35" t="s">
        <v>76</v>
      </c>
      <c r="J29" s="40">
        <v>0</v>
      </c>
      <c r="K29" s="19">
        <v>3.2025000000000001</v>
      </c>
      <c r="L29" s="41" t="s">
        <v>37</v>
      </c>
      <c r="M29" s="20" t="s">
        <v>38</v>
      </c>
      <c r="N29" s="50" t="s">
        <v>39</v>
      </c>
      <c r="O29" s="42" t="s">
        <v>186</v>
      </c>
      <c r="P29" s="41" t="s">
        <v>78</v>
      </c>
      <c r="Q29" s="42" t="s">
        <v>77</v>
      </c>
      <c r="R29" s="45">
        <v>366</v>
      </c>
      <c r="S29" s="46">
        <v>972</v>
      </c>
      <c r="T29" s="44">
        <f t="shared" ref="T29" si="13">R29*S29</f>
        <v>355752</v>
      </c>
      <c r="U29" s="44">
        <f>T29*1.12</f>
        <v>398442.24000000005</v>
      </c>
      <c r="V29" s="20" t="s">
        <v>21</v>
      </c>
      <c r="W29" s="21" t="s">
        <v>21</v>
      </c>
    </row>
    <row r="30" spans="2:25" s="59" customFormat="1" ht="60" customHeight="1" x14ac:dyDescent="0.25">
      <c r="B30" s="40" t="s">
        <v>177</v>
      </c>
      <c r="C30" s="35" t="s">
        <v>190</v>
      </c>
      <c r="D30" s="40" t="s">
        <v>178</v>
      </c>
      <c r="E30" s="25" t="s">
        <v>179</v>
      </c>
      <c r="F30" s="36" t="s">
        <v>180</v>
      </c>
      <c r="G30" s="36" t="s">
        <v>193</v>
      </c>
      <c r="H30" s="40" t="s">
        <v>55</v>
      </c>
      <c r="I30" s="35" t="s">
        <v>76</v>
      </c>
      <c r="J30" s="40">
        <v>0</v>
      </c>
      <c r="K30" s="19">
        <v>3.2025000000000001</v>
      </c>
      <c r="L30" s="41" t="s">
        <v>37</v>
      </c>
      <c r="M30" s="20" t="s">
        <v>189</v>
      </c>
      <c r="N30" s="50" t="s">
        <v>39</v>
      </c>
      <c r="O30" s="42" t="s">
        <v>98</v>
      </c>
      <c r="P30" s="41" t="s">
        <v>78</v>
      </c>
      <c r="Q30" s="42" t="s">
        <v>77</v>
      </c>
      <c r="R30" s="45">
        <v>6</v>
      </c>
      <c r="S30" s="46">
        <v>6800</v>
      </c>
      <c r="T30" s="44">
        <f t="shared" ref="T30" si="14">R30*S30</f>
        <v>40800</v>
      </c>
      <c r="U30" s="44">
        <f>T30*1.12</f>
        <v>45696.000000000007</v>
      </c>
      <c r="V30" s="20" t="s">
        <v>21</v>
      </c>
      <c r="W30" s="21" t="s">
        <v>21</v>
      </c>
    </row>
    <row r="31" spans="2:25" s="17" customFormat="1" x14ac:dyDescent="0.25">
      <c r="B31" s="27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>
        <f>SUM(T12:T30)</f>
        <v>8662376272.1800003</v>
      </c>
      <c r="U31" s="30">
        <f>SUM(U12:U30)</f>
        <v>9701861424.8416004</v>
      </c>
      <c r="V31" s="29"/>
      <c r="W31" s="29"/>
    </row>
    <row r="32" spans="2:25" s="17" customFormat="1" ht="12.75" customHeight="1" x14ac:dyDescent="0.25">
      <c r="B32" s="22"/>
      <c r="C32" s="31" t="s">
        <v>25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32"/>
      <c r="T32" s="32"/>
      <c r="U32" s="32"/>
      <c r="V32" s="19"/>
      <c r="W32" s="19"/>
      <c r="X32" s="33"/>
      <c r="Y32" s="33"/>
    </row>
    <row r="33" spans="1:24" s="17" customFormat="1" ht="105" x14ac:dyDescent="0.25">
      <c r="A33" s="17" t="s">
        <v>45</v>
      </c>
      <c r="B33" s="22" t="s">
        <v>46</v>
      </c>
      <c r="C33" s="34" t="s">
        <v>196</v>
      </c>
      <c r="D33" s="62" t="s">
        <v>29</v>
      </c>
      <c r="E33" s="25" t="s">
        <v>30</v>
      </c>
      <c r="F33" s="36" t="s">
        <v>30</v>
      </c>
      <c r="G33" s="36" t="s">
        <v>49</v>
      </c>
      <c r="H33" s="36" t="s">
        <v>55</v>
      </c>
      <c r="I33" s="18" t="s">
        <v>63</v>
      </c>
      <c r="J33" s="23">
        <v>100</v>
      </c>
      <c r="K33" s="19">
        <v>11.202400000000001</v>
      </c>
      <c r="L33" s="63" t="s">
        <v>23</v>
      </c>
      <c r="M33" s="63" t="s">
        <v>24</v>
      </c>
      <c r="N33" s="64" t="s">
        <v>20</v>
      </c>
      <c r="O33" s="20" t="s">
        <v>64</v>
      </c>
      <c r="P33" s="63" t="s">
        <v>53</v>
      </c>
      <c r="Q33" s="63" t="s">
        <v>20</v>
      </c>
      <c r="R33" s="45">
        <v>1</v>
      </c>
      <c r="S33" s="46">
        <v>23938990.489999998</v>
      </c>
      <c r="T33" s="26">
        <f t="shared" ref="T33:T36" si="15">R33*S33</f>
        <v>23938990.489999998</v>
      </c>
      <c r="U33" s="26">
        <f t="shared" ref="U33:U42" si="16">T33*1.12</f>
        <v>26811669.3488</v>
      </c>
      <c r="V33" s="63" t="s">
        <v>21</v>
      </c>
      <c r="W33" s="63" t="s">
        <v>21</v>
      </c>
    </row>
    <row r="34" spans="1:24" s="17" customFormat="1" ht="75" x14ac:dyDescent="0.25">
      <c r="A34" s="17" t="s">
        <v>45</v>
      </c>
      <c r="B34" s="22" t="s">
        <v>46</v>
      </c>
      <c r="C34" s="34" t="s">
        <v>195</v>
      </c>
      <c r="D34" s="62" t="s">
        <v>27</v>
      </c>
      <c r="E34" s="25" t="s">
        <v>28</v>
      </c>
      <c r="F34" s="25" t="s">
        <v>28</v>
      </c>
      <c r="G34" s="36" t="s">
        <v>48</v>
      </c>
      <c r="H34" s="36" t="s">
        <v>55</v>
      </c>
      <c r="I34" s="18" t="s">
        <v>63</v>
      </c>
      <c r="J34" s="23">
        <v>100</v>
      </c>
      <c r="K34" s="19">
        <v>12.202400000000001</v>
      </c>
      <c r="L34" s="63" t="s">
        <v>23</v>
      </c>
      <c r="M34" s="63" t="s">
        <v>24</v>
      </c>
      <c r="N34" s="64" t="s">
        <v>20</v>
      </c>
      <c r="O34" s="20" t="s">
        <v>64</v>
      </c>
      <c r="P34" s="63" t="s">
        <v>53</v>
      </c>
      <c r="Q34" s="63" t="s">
        <v>20</v>
      </c>
      <c r="R34" s="45">
        <v>1</v>
      </c>
      <c r="S34" s="46">
        <v>824276788.64999998</v>
      </c>
      <c r="T34" s="26">
        <f t="shared" si="15"/>
        <v>824276788.64999998</v>
      </c>
      <c r="U34" s="26">
        <f t="shared" si="16"/>
        <v>923190003.28800011</v>
      </c>
      <c r="V34" s="63" t="s">
        <v>21</v>
      </c>
      <c r="W34" s="63" t="s">
        <v>21</v>
      </c>
    </row>
    <row r="35" spans="1:24" s="17" customFormat="1" ht="105" x14ac:dyDescent="0.25">
      <c r="B35" s="22" t="s">
        <v>46</v>
      </c>
      <c r="C35" s="34" t="s">
        <v>72</v>
      </c>
      <c r="D35" s="42" t="s">
        <v>29</v>
      </c>
      <c r="E35" s="36" t="s">
        <v>30</v>
      </c>
      <c r="F35" s="36" t="s">
        <v>30</v>
      </c>
      <c r="G35" s="36" t="s">
        <v>50</v>
      </c>
      <c r="H35" s="36" t="s">
        <v>55</v>
      </c>
      <c r="I35" s="18" t="s">
        <v>63</v>
      </c>
      <c r="J35" s="23">
        <v>100</v>
      </c>
      <c r="K35" s="19">
        <v>12.202400000000001</v>
      </c>
      <c r="L35" s="24" t="s">
        <v>23</v>
      </c>
      <c r="M35" s="24" t="s">
        <v>24</v>
      </c>
      <c r="N35" s="23" t="s">
        <v>20</v>
      </c>
      <c r="O35" s="20" t="s">
        <v>64</v>
      </c>
      <c r="P35" s="24" t="s">
        <v>52</v>
      </c>
      <c r="Q35" s="51" t="s">
        <v>20</v>
      </c>
      <c r="R35" s="52">
        <v>1</v>
      </c>
      <c r="S35" s="53">
        <v>0.01</v>
      </c>
      <c r="T35" s="53">
        <f t="shared" si="15"/>
        <v>0.01</v>
      </c>
      <c r="U35" s="53">
        <f t="shared" si="16"/>
        <v>1.1200000000000002E-2</v>
      </c>
      <c r="V35" s="43" t="s">
        <v>21</v>
      </c>
      <c r="W35" s="24" t="s">
        <v>21</v>
      </c>
    </row>
    <row r="36" spans="1:24" s="17" customFormat="1" ht="105" x14ac:dyDescent="0.25">
      <c r="B36" s="22" t="s">
        <v>46</v>
      </c>
      <c r="C36" s="34" t="s">
        <v>73</v>
      </c>
      <c r="D36" s="42" t="s">
        <v>29</v>
      </c>
      <c r="E36" s="36" t="s">
        <v>30</v>
      </c>
      <c r="F36" s="36" t="s">
        <v>30</v>
      </c>
      <c r="G36" s="36" t="s">
        <v>51</v>
      </c>
      <c r="H36" s="36" t="s">
        <v>55</v>
      </c>
      <c r="I36" s="18" t="s">
        <v>63</v>
      </c>
      <c r="J36" s="23">
        <v>100</v>
      </c>
      <c r="K36" s="19">
        <v>12.202400000000001</v>
      </c>
      <c r="L36" s="24" t="s">
        <v>23</v>
      </c>
      <c r="M36" s="24" t="s">
        <v>24</v>
      </c>
      <c r="N36" s="23" t="s">
        <v>20</v>
      </c>
      <c r="O36" s="20" t="s">
        <v>64</v>
      </c>
      <c r="P36" s="24" t="s">
        <v>52</v>
      </c>
      <c r="Q36" s="51" t="s">
        <v>20</v>
      </c>
      <c r="R36" s="52">
        <v>1</v>
      </c>
      <c r="S36" s="53">
        <v>1416056643.0699999</v>
      </c>
      <c r="T36" s="53">
        <f t="shared" si="15"/>
        <v>1416056643.0699999</v>
      </c>
      <c r="U36" s="53">
        <f t="shared" si="16"/>
        <v>1585983440.2384</v>
      </c>
      <c r="V36" s="43" t="s">
        <v>21</v>
      </c>
      <c r="W36" s="24" t="s">
        <v>21</v>
      </c>
    </row>
    <row r="37" spans="1:24" s="17" customFormat="1" ht="90" x14ac:dyDescent="0.25">
      <c r="A37" s="17" t="s">
        <v>45</v>
      </c>
      <c r="B37" s="22" t="s">
        <v>46</v>
      </c>
      <c r="C37" s="34" t="s">
        <v>80</v>
      </c>
      <c r="D37" s="40" t="s">
        <v>31</v>
      </c>
      <c r="E37" s="25" t="s">
        <v>32</v>
      </c>
      <c r="F37" s="25" t="s">
        <v>32</v>
      </c>
      <c r="G37" s="25" t="s">
        <v>26</v>
      </c>
      <c r="H37" s="36" t="s">
        <v>55</v>
      </c>
      <c r="I37" s="18" t="s">
        <v>63</v>
      </c>
      <c r="J37" s="23">
        <v>100</v>
      </c>
      <c r="K37" s="19">
        <v>1.2024999999999999</v>
      </c>
      <c r="L37" s="24" t="s">
        <v>23</v>
      </c>
      <c r="M37" s="24" t="s">
        <v>24</v>
      </c>
      <c r="N37" s="23" t="s">
        <v>20</v>
      </c>
      <c r="O37" s="20" t="s">
        <v>64</v>
      </c>
      <c r="P37" s="24" t="s">
        <v>52</v>
      </c>
      <c r="Q37" s="24" t="s">
        <v>20</v>
      </c>
      <c r="R37" s="55">
        <v>1</v>
      </c>
      <c r="S37" s="56">
        <v>675789379.5</v>
      </c>
      <c r="T37" s="26">
        <f t="shared" ref="T37:T42" si="17">R37*S37</f>
        <v>675789379.5</v>
      </c>
      <c r="U37" s="26">
        <f>T37*1.12</f>
        <v>756884105.04000008</v>
      </c>
      <c r="V37" s="24" t="s">
        <v>21</v>
      </c>
      <c r="W37" s="24" t="s">
        <v>21</v>
      </c>
    </row>
    <row r="38" spans="1:24" s="17" customFormat="1" ht="75" x14ac:dyDescent="0.25">
      <c r="B38" s="22" t="s">
        <v>46</v>
      </c>
      <c r="C38" s="34" t="s">
        <v>74</v>
      </c>
      <c r="D38" s="42" t="s">
        <v>56</v>
      </c>
      <c r="E38" s="36" t="s">
        <v>57</v>
      </c>
      <c r="F38" s="42" t="s">
        <v>58</v>
      </c>
      <c r="G38" s="36" t="s">
        <v>59</v>
      </c>
      <c r="H38" s="36" t="s">
        <v>55</v>
      </c>
      <c r="I38" s="18" t="s">
        <v>63</v>
      </c>
      <c r="J38" s="23">
        <v>100</v>
      </c>
      <c r="K38" s="19">
        <v>12.202400000000001</v>
      </c>
      <c r="L38" s="24" t="s">
        <v>23</v>
      </c>
      <c r="M38" s="24" t="s">
        <v>60</v>
      </c>
      <c r="N38" s="23" t="s">
        <v>20</v>
      </c>
      <c r="O38" s="20" t="s">
        <v>64</v>
      </c>
      <c r="P38" s="24" t="s">
        <v>52</v>
      </c>
      <c r="Q38" s="47" t="s">
        <v>46</v>
      </c>
      <c r="R38" s="48">
        <v>1</v>
      </c>
      <c r="S38" s="49">
        <v>49259232</v>
      </c>
      <c r="T38" s="49">
        <f t="shared" si="17"/>
        <v>49259232</v>
      </c>
      <c r="U38" s="49">
        <f t="shared" si="16"/>
        <v>55170339.840000004</v>
      </c>
      <c r="V38" s="43" t="s">
        <v>21</v>
      </c>
      <c r="W38" s="24" t="s">
        <v>21</v>
      </c>
    </row>
    <row r="39" spans="1:24" s="17" customFormat="1" ht="75" x14ac:dyDescent="0.25">
      <c r="B39" s="22" t="s">
        <v>46</v>
      </c>
      <c r="C39" s="34" t="s">
        <v>75</v>
      </c>
      <c r="D39" s="42" t="s">
        <v>56</v>
      </c>
      <c r="E39" s="36" t="s">
        <v>57</v>
      </c>
      <c r="F39" s="42" t="s">
        <v>58</v>
      </c>
      <c r="G39" s="36" t="s">
        <v>59</v>
      </c>
      <c r="H39" s="36" t="s">
        <v>55</v>
      </c>
      <c r="I39" s="18" t="s">
        <v>63</v>
      </c>
      <c r="J39" s="23">
        <v>100</v>
      </c>
      <c r="K39" s="19">
        <v>12.202400000000001</v>
      </c>
      <c r="L39" s="24" t="s">
        <v>23</v>
      </c>
      <c r="M39" s="24" t="s">
        <v>24</v>
      </c>
      <c r="N39" s="23" t="s">
        <v>20</v>
      </c>
      <c r="O39" s="20" t="s">
        <v>64</v>
      </c>
      <c r="P39" s="24" t="s">
        <v>52</v>
      </c>
      <c r="Q39" s="47" t="s">
        <v>46</v>
      </c>
      <c r="R39" s="48">
        <v>1</v>
      </c>
      <c r="S39" s="49">
        <v>119416.32000000001</v>
      </c>
      <c r="T39" s="49">
        <f t="shared" si="17"/>
        <v>119416.32000000001</v>
      </c>
      <c r="U39" s="49">
        <f t="shared" si="16"/>
        <v>133746.27840000001</v>
      </c>
      <c r="V39" s="43" t="s">
        <v>21</v>
      </c>
      <c r="W39" s="24" t="s">
        <v>21</v>
      </c>
    </row>
    <row r="40" spans="1:24" s="17" customFormat="1" ht="75" x14ac:dyDescent="0.25">
      <c r="B40" s="22" t="s">
        <v>46</v>
      </c>
      <c r="C40" s="34" t="s">
        <v>65</v>
      </c>
      <c r="D40" s="42" t="s">
        <v>66</v>
      </c>
      <c r="E40" s="36" t="s">
        <v>67</v>
      </c>
      <c r="F40" s="42" t="s">
        <v>67</v>
      </c>
      <c r="G40" s="36" t="s">
        <v>70</v>
      </c>
      <c r="H40" s="36" t="s">
        <v>55</v>
      </c>
      <c r="I40" s="18" t="s">
        <v>69</v>
      </c>
      <c r="J40" s="23">
        <v>100</v>
      </c>
      <c r="K40" s="19">
        <v>11.202400000000001</v>
      </c>
      <c r="L40" s="24" t="s">
        <v>23</v>
      </c>
      <c r="M40" s="24" t="s">
        <v>24</v>
      </c>
      <c r="N40" s="23" t="s">
        <v>20</v>
      </c>
      <c r="O40" s="20" t="s">
        <v>64</v>
      </c>
      <c r="P40" s="24" t="s">
        <v>52</v>
      </c>
      <c r="Q40" s="47" t="s">
        <v>46</v>
      </c>
      <c r="R40" s="48">
        <v>1</v>
      </c>
      <c r="S40" s="49">
        <v>414591000</v>
      </c>
      <c r="T40" s="49">
        <f t="shared" si="17"/>
        <v>414591000</v>
      </c>
      <c r="U40" s="49">
        <f t="shared" si="16"/>
        <v>464341920.00000006</v>
      </c>
      <c r="V40" s="43" t="s">
        <v>21</v>
      </c>
      <c r="W40" s="24" t="s">
        <v>21</v>
      </c>
    </row>
    <row r="41" spans="1:24" s="17" customFormat="1" ht="75" x14ac:dyDescent="0.25">
      <c r="B41" s="22" t="s">
        <v>46</v>
      </c>
      <c r="C41" s="34" t="s">
        <v>111</v>
      </c>
      <c r="D41" s="42" t="s">
        <v>56</v>
      </c>
      <c r="E41" s="36" t="s">
        <v>57</v>
      </c>
      <c r="F41" s="42" t="s">
        <v>68</v>
      </c>
      <c r="G41" s="36" t="s">
        <v>71</v>
      </c>
      <c r="H41" s="36" t="s">
        <v>55</v>
      </c>
      <c r="I41" s="18" t="s">
        <v>69</v>
      </c>
      <c r="J41" s="23">
        <v>100</v>
      </c>
      <c r="K41" s="19">
        <v>2.2025000000000001</v>
      </c>
      <c r="L41" s="24" t="s">
        <v>23</v>
      </c>
      <c r="M41" s="24" t="s">
        <v>24</v>
      </c>
      <c r="N41" s="23" t="s">
        <v>20</v>
      </c>
      <c r="O41" s="20" t="s">
        <v>64</v>
      </c>
      <c r="P41" s="24" t="s">
        <v>52</v>
      </c>
      <c r="Q41" s="47" t="s">
        <v>46</v>
      </c>
      <c r="R41" s="48">
        <v>1</v>
      </c>
      <c r="S41" s="49">
        <v>299072984.07999998</v>
      </c>
      <c r="T41" s="49">
        <f t="shared" si="17"/>
        <v>299072984.07999998</v>
      </c>
      <c r="U41" s="49">
        <f t="shared" si="16"/>
        <v>334961742.16960001</v>
      </c>
      <c r="V41" s="43" t="s">
        <v>21</v>
      </c>
      <c r="W41" s="24" t="s">
        <v>21</v>
      </c>
    </row>
    <row r="42" spans="1:24" s="17" customFormat="1" ht="75" x14ac:dyDescent="0.25">
      <c r="B42" s="22" t="s">
        <v>46</v>
      </c>
      <c r="C42" s="34" t="s">
        <v>192</v>
      </c>
      <c r="D42" s="42" t="s">
        <v>56</v>
      </c>
      <c r="E42" s="36" t="s">
        <v>57</v>
      </c>
      <c r="F42" s="42" t="s">
        <v>68</v>
      </c>
      <c r="G42" s="36" t="s">
        <v>191</v>
      </c>
      <c r="H42" s="36" t="s">
        <v>55</v>
      </c>
      <c r="I42" s="18" t="s">
        <v>69</v>
      </c>
      <c r="J42" s="23">
        <v>100</v>
      </c>
      <c r="K42" s="19">
        <v>11.202400000000001</v>
      </c>
      <c r="L42" s="24" t="s">
        <v>23</v>
      </c>
      <c r="M42" s="24" t="s">
        <v>24</v>
      </c>
      <c r="N42" s="23" t="s">
        <v>20</v>
      </c>
      <c r="O42" s="20" t="s">
        <v>64</v>
      </c>
      <c r="P42" s="24" t="s">
        <v>52</v>
      </c>
      <c r="Q42" s="47" t="s">
        <v>46</v>
      </c>
      <c r="R42" s="48">
        <v>1</v>
      </c>
      <c r="S42" s="49">
        <v>46323185.060000002</v>
      </c>
      <c r="T42" s="49">
        <f t="shared" si="17"/>
        <v>46323185.060000002</v>
      </c>
      <c r="U42" s="49">
        <f t="shared" si="16"/>
        <v>51881967.267200008</v>
      </c>
      <c r="V42" s="43" t="s">
        <v>21</v>
      </c>
      <c r="W42" s="24" t="s">
        <v>21</v>
      </c>
      <c r="X42" s="60"/>
    </row>
    <row r="43" spans="1:24" x14ac:dyDescent="0.25">
      <c r="B43" s="16"/>
      <c r="C43" s="15" t="s">
        <v>42</v>
      </c>
      <c r="D43" s="13"/>
      <c r="E43" s="13"/>
      <c r="F43" s="13"/>
      <c r="G43" s="13"/>
      <c r="H43" s="5"/>
      <c r="I43" s="5"/>
      <c r="J43" s="5"/>
      <c r="K43" s="5"/>
      <c r="L43" s="5"/>
      <c r="M43" s="5"/>
      <c r="N43" s="5"/>
      <c r="O43" s="5"/>
      <c r="P43" s="5"/>
      <c r="Q43" s="13"/>
      <c r="R43" s="13"/>
      <c r="S43" s="13"/>
      <c r="T43" s="14">
        <f>SUM(T33:T42)</f>
        <v>3749427619.1799998</v>
      </c>
      <c r="U43" s="14">
        <f>SUM(U33:U42)</f>
        <v>4199358933.4816003</v>
      </c>
      <c r="V43" s="13"/>
      <c r="W43" s="13"/>
    </row>
    <row r="44" spans="1:24" x14ac:dyDescent="0.25">
      <c r="B44" s="16"/>
      <c r="C44" s="15" t="s">
        <v>43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>
        <f>T43+T31</f>
        <v>12411803891.360001</v>
      </c>
      <c r="U44" s="6">
        <f>U43+U31</f>
        <v>13901220358.3232</v>
      </c>
      <c r="V44" s="5"/>
      <c r="W44" s="5"/>
    </row>
    <row r="47" spans="1:24" customFormat="1" ht="18.75" x14ac:dyDescent="0.25">
      <c r="E47" s="37"/>
      <c r="F47" s="37"/>
      <c r="G47" s="37"/>
      <c r="H47" s="37"/>
      <c r="I47" s="38"/>
    </row>
    <row r="48" spans="1:24" customFormat="1" ht="18.75" x14ac:dyDescent="0.25">
      <c r="E48" s="37"/>
      <c r="F48" s="37"/>
      <c r="G48" s="37"/>
      <c r="H48" s="37"/>
      <c r="I48" s="38"/>
      <c r="J48" s="8"/>
    </row>
    <row r="49" spans="2:12" customFormat="1" ht="18.75" x14ac:dyDescent="0.25">
      <c r="E49" s="37"/>
      <c r="F49" s="37"/>
      <c r="G49" s="37"/>
      <c r="H49" s="37"/>
      <c r="I49" s="38"/>
      <c r="J49" s="8"/>
    </row>
    <row r="50" spans="2:12" customFormat="1" x14ac:dyDescent="0.25">
      <c r="B50" s="39"/>
      <c r="C50" s="39"/>
      <c r="D50" s="1"/>
      <c r="E50" s="10"/>
      <c r="F50" s="10"/>
      <c r="G50" s="10"/>
      <c r="H50" s="10"/>
      <c r="I50" s="10"/>
      <c r="J50" s="10"/>
      <c r="K50" s="11"/>
      <c r="L50" s="12"/>
    </row>
    <row r="51" spans="2:12" customFormat="1" x14ac:dyDescent="0.25">
      <c r="B51" s="39"/>
      <c r="C51" s="39"/>
      <c r="D51" s="1"/>
      <c r="E51" s="10"/>
      <c r="F51" s="10"/>
      <c r="G51" s="10"/>
      <c r="H51" s="10"/>
      <c r="I51" s="10"/>
      <c r="J51" s="10"/>
      <c r="K51" s="11"/>
      <c r="L51" s="12"/>
    </row>
    <row r="52" spans="2:12" customFormat="1" x14ac:dyDescent="0.25">
      <c r="B52" s="39"/>
      <c r="C52" s="39"/>
      <c r="D52" s="1"/>
      <c r="E52" s="10"/>
      <c r="F52" s="10"/>
      <c r="G52" s="10"/>
      <c r="H52" s="10"/>
      <c r="I52" s="10"/>
      <c r="J52" s="10"/>
      <c r="K52" s="11"/>
      <c r="L52" s="12"/>
    </row>
    <row r="53" spans="2:12" customFormat="1" x14ac:dyDescent="0.25">
      <c r="B53" s="39"/>
      <c r="C53" s="39"/>
      <c r="D53" s="1"/>
      <c r="E53" s="10"/>
      <c r="F53" s="10"/>
      <c r="G53" s="10"/>
      <c r="H53" s="10"/>
      <c r="I53" s="10"/>
      <c r="J53" s="10"/>
      <c r="K53" s="11"/>
      <c r="L53" s="12"/>
    </row>
    <row r="54" spans="2:12" customFormat="1" x14ac:dyDescent="0.25">
      <c r="B54" s="39"/>
      <c r="C54" s="39"/>
      <c r="D54" s="1"/>
      <c r="E54" s="10"/>
      <c r="F54" s="10"/>
      <c r="G54" s="10"/>
      <c r="H54" s="10"/>
      <c r="I54" s="10"/>
      <c r="J54" s="10"/>
      <c r="K54" s="11"/>
      <c r="L54" s="12"/>
    </row>
    <row r="55" spans="2:12" customFormat="1" x14ac:dyDescent="0.25">
      <c r="D55" s="9"/>
      <c r="E55" s="10"/>
      <c r="F55" s="10"/>
      <c r="G55" s="10"/>
      <c r="H55" s="10"/>
      <c r="I55" s="10"/>
      <c r="J55" s="10"/>
      <c r="K55" s="11"/>
      <c r="L55" s="12"/>
    </row>
  </sheetData>
  <autoFilter ref="A10:Y44"/>
  <dataValidations count="1">
    <dataValidation type="whole" allowBlank="1" showInputMessage="1" showErrorMessage="1" sqref="J33:J42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2025-06-09T08:56:16Z</cp:lastPrinted>
  <dcterms:created xsi:type="dcterms:W3CDTF">2021-10-12T10:44:16Z</dcterms:created>
  <dcterms:modified xsi:type="dcterms:W3CDTF">2025-06-24T09:47:06Z</dcterms:modified>
</cp:coreProperties>
</file>