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Report'!$A$10:$Y$40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38" i="1" l="1"/>
  <c r="U38" i="1" s="1"/>
  <c r="T24" i="1" l="1"/>
  <c r="U24" i="1" s="1"/>
  <c r="T37" i="1" l="1"/>
  <c r="U37" i="1" l="1"/>
  <c r="S12" i="1"/>
  <c r="T23" i="1" l="1"/>
  <c r="U23" i="1" s="1"/>
  <c r="T20" i="1" l="1"/>
  <c r="U20" i="1" s="1"/>
  <c r="T21" i="1"/>
  <c r="U21" i="1" s="1"/>
  <c r="T22" i="1"/>
  <c r="U22" i="1" s="1"/>
  <c r="T19" i="1" l="1"/>
  <c r="U19" i="1" s="1"/>
  <c r="T18" i="1"/>
  <c r="U18" i="1" s="1"/>
  <c r="T17" i="1"/>
  <c r="U17" i="1" s="1"/>
  <c r="T16" i="1" l="1"/>
  <c r="U16" i="1" s="1"/>
  <c r="T14" i="1" l="1"/>
  <c r="U14" i="1" s="1"/>
  <c r="T15" i="1" l="1"/>
  <c r="U15" i="1" s="1"/>
  <c r="T13" i="1" l="1"/>
  <c r="U13" i="1" l="1"/>
  <c r="T25" i="1"/>
  <c r="T36" i="1"/>
  <c r="U36" i="1" s="1"/>
  <c r="T35" i="1"/>
  <c r="U35" i="1" s="1"/>
  <c r="T34" i="1"/>
  <c r="U34" i="1" l="1"/>
  <c r="T33" i="1"/>
  <c r="T32" i="1"/>
  <c r="U12" i="1" l="1"/>
  <c r="U25" i="1" s="1"/>
  <c r="U33" i="1"/>
  <c r="U32" i="1"/>
  <c r="T30" i="1" l="1"/>
  <c r="T29" i="1"/>
  <c r="U29" i="1" s="1"/>
  <c r="U30" i="1" l="1"/>
  <c r="T27" i="1"/>
  <c r="T28" i="1"/>
  <c r="U28" i="1" s="1"/>
  <c r="T31" i="1"/>
  <c r="T39" i="1" l="1"/>
  <c r="T40" i="1"/>
  <c r="U31" i="1"/>
  <c r="U27" i="1"/>
  <c r="U39" i="1" s="1"/>
  <c r="U40" i="1" l="1"/>
</calcChain>
</file>

<file path=xl/sharedStrings.xml><?xml version="1.0" encoding="utf-8"?>
<sst xmlns="http://schemas.openxmlformats.org/spreadsheetml/2006/main" count="434" uniqueCount="178">
  <si>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</si>
  <si>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</si>
  <si>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</si>
  <si>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</si>
  <si>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</si>
  <si>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</si>
  <si>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</si>
  <si>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</si>
  <si>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</si>
  <si>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</si>
  <si>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</si>
  <si>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</si>
  <si>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</si>
  <si>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</si>
  <si>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</si>
  <si>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</si>
  <si>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</si>
  <si>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</si>
  <si>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</si>
  <si>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</si>
  <si>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</si>
  <si>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</si>
  <si>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</si>
  <si>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</si>
  <si>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</si>
  <si>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</si>
  <si>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</si>
  <si>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</si>
  <si>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</si>
  <si>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</si>
  <si>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</si>
  <si>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</si>
  <si>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</si>
  <si>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</si>
  <si>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</si>
  <si>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</si>
  <si>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</si>
  <si>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</si>
  <si>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</si>
  <si>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</si>
  <si>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</si>
  <si>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</si>
  <si>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</si>
  <si>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</si>
  <si>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</si>
  <si>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</si>
  <si>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</si>
  <si>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</si>
  <si>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</si>
  <si>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</si>
  <si>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</si>
  <si>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</si>
  <si>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</si>
  <si>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</si>
  <si>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</si>
  <si>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</si>
  <si>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</si>
  <si>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</si>
  <si>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</si>
  <si>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</si>
  <si>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</si>
  <si>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</si>
  <si>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</si>
  <si>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</si>
  <si>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с 01.2025 по 12.2025 (включительно)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</si>
  <si>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</si>
  <si>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</si>
  <si>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</si>
  <si>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</si>
  <si>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</si>
  <si>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</si>
  <si>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3-1 У</t>
  </si>
  <si>
    <t>4-1 У</t>
  </si>
  <si>
    <t>6-1 У</t>
  </si>
  <si>
    <t>7-1 У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</si>
  <si>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</si>
  <si>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</si>
  <si>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</si>
  <si>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</si>
  <si>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</si>
  <si>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</si>
  <si>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</si>
  <si>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</si>
  <si>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</si>
  <si>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</si>
  <si>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</si>
  <si>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</si>
  <si>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</si>
  <si>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</si>
  <si>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</si>
  <si>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</si>
  <si>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</si>
  <si>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</si>
  <si>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</si>
  <si>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</si>
  <si>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</si>
  <si>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</si>
  <si>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</si>
  <si>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</si>
  <si>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</si>
  <si>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</si>
  <si>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</si>
  <si>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</si>
  <si>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</si>
  <si>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</si>
  <si>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</si>
  <si>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</si>
  <si>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</si>
  <si>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</si>
  <si>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</si>
  <si>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</si>
  <si>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</si>
  <si>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</si>
  <si>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</si>
  <si>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</si>
  <si>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</si>
  <si>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</si>
  <si>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</si>
  <si>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</si>
  <si>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</si>
  <si>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</si>
  <si>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</si>
  <si>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</si>
  <si>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</si>
  <si>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</si>
  <si>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</si>
  <si>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</si>
  <si>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</si>
  <si>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</si>
  <si>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</si>
  <si>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</si>
  <si>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</si>
  <si>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</si>
  <si>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</si>
  <si>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</si>
  <si>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</si>
  <si>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</si>
  <si>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</si>
  <si>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</si>
  <si>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</si>
  <si>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</si>
  <si>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</si>
  <si>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</si>
  <si>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</si>
  <si>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</si>
  <si>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 xml:space="preserve">Годовой план закупок товаров, работ и услуг с применением Особого порядка ТОО "Богатырь Комир" на 2025 год </t>
  </si>
  <si>
    <t>00290142592</t>
  </si>
  <si>
    <t>271224.300.000005</t>
  </si>
  <si>
    <t>Реле электромагнитное</t>
  </si>
  <si>
    <t>постоянного тока</t>
  </si>
  <si>
    <t>550000000, Павлодарская область, г.Экибастуз. БФ ЦБХ, разрез Богатырь</t>
  </si>
  <si>
    <t>41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</si>
  <si>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</si>
  <si>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</si>
  <si>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</si>
  <si>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1-2 Т</t>
  </si>
  <si>
    <t>2-2 У</t>
  </si>
  <si>
    <t>1-1 У</t>
  </si>
  <si>
    <t>11 У</t>
  </si>
  <si>
    <t>692010.000.000002</t>
  </si>
  <si>
    <t>Услуги по проведению аудита финансовой отчетности</t>
  </si>
  <si>
    <t>73-1-6</t>
  </si>
  <si>
    <t>с даты подписания договора по 30.06.2026 года (включительно)</t>
  </si>
  <si>
    <t xml:space="preserve">Окончательный платеж - 40%, Промежуточный платеж - 0% , Предоплата - 60% </t>
  </si>
  <si>
    <t>00210051314</t>
  </si>
  <si>
    <t>42 Т</t>
  </si>
  <si>
    <t>203012.700.000114</t>
  </si>
  <si>
    <t>Эмаль</t>
  </si>
  <si>
    <t>акриловая</t>
  </si>
  <si>
    <t>С даты подписания договора по 12.2025</t>
  </si>
  <si>
    <t>ЭМАЛЬ АКРИЛОВАЯ</t>
  </si>
  <si>
    <t>12  У</t>
  </si>
  <si>
    <t>с даты подписания договора по 12.2025 (включительно)</t>
  </si>
  <si>
    <t>9-3 У</t>
  </si>
  <si>
    <t>Оказание услуг по реализации тепловой энергии</t>
  </si>
  <si>
    <t>с 01.2025 по 06.2025 (включительно)</t>
  </si>
  <si>
    <t>8-1 У</t>
  </si>
  <si>
    <t>приказом генерального директора № 1360  от 02.10.2025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</si>
</sst>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1" fillId="2" borderId="0" xfId="0" applyFont="1" applyFill="1"/>
    <xf numFmtId="4" fontId="0" fillId="2" borderId="0" xfId="0" applyNumberFormat="1" applyFill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B1" zoomScale="70" zoomScaleNormal="70" workbookViewId="0">
      <selection activeCell="G64" sqref="G64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ht="24" customHeight="1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177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145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2" customFormat="1" ht="60" customHeight="1" x14ac:dyDescent="0.25">
      <c r="A12" s="12" t="s">
        <v>45</v>
      </c>
      <c r="B12" s="17" t="s">
        <v>46</v>
      </c>
      <c r="C12" s="30" t="s">
        <v>155</v>
      </c>
      <c r="D12" s="32" t="s">
        <v>33</v>
      </c>
      <c r="E12" s="20" t="s">
        <v>34</v>
      </c>
      <c r="F12" s="20" t="s">
        <v>35</v>
      </c>
      <c r="G12" s="20" t="s">
        <v>36</v>
      </c>
      <c r="H12" s="31" t="s">
        <v>55</v>
      </c>
      <c r="I12" s="13" t="s">
        <v>62</v>
      </c>
      <c r="J12" s="13">
        <v>0</v>
      </c>
      <c r="K12" s="14">
        <v>12.202400000000001</v>
      </c>
      <c r="L12" s="33" t="s">
        <v>37</v>
      </c>
      <c r="M12" s="15" t="s">
        <v>38</v>
      </c>
      <c r="N12" s="53" t="s">
        <v>39</v>
      </c>
      <c r="O12" s="15" t="s">
        <v>64</v>
      </c>
      <c r="P12" s="15" t="s">
        <v>54</v>
      </c>
      <c r="Q12" s="15" t="s">
        <v>40</v>
      </c>
      <c r="R12" s="37">
        <v>357716075</v>
      </c>
      <c r="S12" s="38">
        <f>T12/R12</f>
        <v>24.211910147566055</v>
      </c>
      <c r="T12" s="21">
        <v>8660989466.2399998</v>
      </c>
      <c r="U12" s="21">
        <f t="shared" ref="U12" si="0">T12*1.12</f>
        <v>9700308202.1888008</v>
      </c>
      <c r="V12" s="15" t="s">
        <v>21</v>
      </c>
      <c r="W12" s="16" t="s">
        <v>21</v>
      </c>
    </row>
    <row r="13" spans="1:25" s="12" customFormat="1" ht="60" customHeight="1" x14ac:dyDescent="0.25">
      <c r="B13" s="32" t="s">
        <v>88</v>
      </c>
      <c r="C13" s="30" t="s">
        <v>83</v>
      </c>
      <c r="D13" s="34" t="s">
        <v>84</v>
      </c>
      <c r="E13" s="20" t="s">
        <v>85</v>
      </c>
      <c r="F13" s="20" t="s">
        <v>86</v>
      </c>
      <c r="G13" s="20" t="s">
        <v>87</v>
      </c>
      <c r="H13" s="31" t="s">
        <v>55</v>
      </c>
      <c r="I13" s="13" t="s">
        <v>75</v>
      </c>
      <c r="J13" s="13">
        <v>0</v>
      </c>
      <c r="K13" s="14">
        <v>1.2024999999999999</v>
      </c>
      <c r="L13" s="33" t="s">
        <v>37</v>
      </c>
      <c r="M13" s="46" t="s">
        <v>99</v>
      </c>
      <c r="N13" s="34" t="s">
        <v>80</v>
      </c>
      <c r="O13" s="34" t="s">
        <v>81</v>
      </c>
      <c r="P13" s="34" t="s">
        <v>54</v>
      </c>
      <c r="Q13" s="34" t="s">
        <v>82</v>
      </c>
      <c r="R13" s="37">
        <v>25</v>
      </c>
      <c r="S13" s="38">
        <v>2442.86</v>
      </c>
      <c r="T13" s="21">
        <f t="shared" ref="T13" si="1">R13*S13</f>
        <v>61071.5</v>
      </c>
      <c r="U13" s="21">
        <f t="shared" ref="U13" si="2">T13*1.12</f>
        <v>68400.08</v>
      </c>
      <c r="V13" s="15" t="s">
        <v>21</v>
      </c>
      <c r="W13" s="16" t="s">
        <v>21</v>
      </c>
    </row>
    <row r="14" spans="1:25" s="12" customFormat="1" ht="60" customHeight="1" x14ac:dyDescent="0.25">
      <c r="B14" s="32" t="s">
        <v>100</v>
      </c>
      <c r="C14" s="30" t="s">
        <v>90</v>
      </c>
      <c r="D14" s="32" t="s">
        <v>101</v>
      </c>
      <c r="E14" s="20" t="s">
        <v>102</v>
      </c>
      <c r="F14" s="31" t="s">
        <v>104</v>
      </c>
      <c r="G14" s="31" t="s">
        <v>103</v>
      </c>
      <c r="H14" s="31" t="s">
        <v>55</v>
      </c>
      <c r="I14" s="13" t="s">
        <v>75</v>
      </c>
      <c r="J14" s="13">
        <v>0</v>
      </c>
      <c r="K14" s="14">
        <v>3.2025000000000001</v>
      </c>
      <c r="L14" s="33" t="s">
        <v>37</v>
      </c>
      <c r="M14" s="15" t="s">
        <v>38</v>
      </c>
      <c r="N14" s="42" t="s">
        <v>39</v>
      </c>
      <c r="O14" s="34" t="s">
        <v>89</v>
      </c>
      <c r="P14" s="34" t="s">
        <v>77</v>
      </c>
      <c r="Q14" s="34" t="s">
        <v>76</v>
      </c>
      <c r="R14" s="37">
        <v>54</v>
      </c>
      <c r="S14" s="38">
        <v>3392.86</v>
      </c>
      <c r="T14" s="21">
        <f t="shared" ref="T14" si="3">R14*S14</f>
        <v>183214.44</v>
      </c>
      <c r="U14" s="21">
        <f t="shared" ref="U14" si="4">T14*1.12</f>
        <v>205200.17280000003</v>
      </c>
      <c r="V14" s="15" t="s">
        <v>21</v>
      </c>
      <c r="W14" s="16" t="s">
        <v>21</v>
      </c>
    </row>
    <row r="15" spans="1:25" s="51" customFormat="1" ht="60" customHeight="1" x14ac:dyDescent="0.25">
      <c r="B15" s="34" t="s">
        <v>92</v>
      </c>
      <c r="C15" s="34" t="s">
        <v>93</v>
      </c>
      <c r="D15" s="31" t="s">
        <v>94</v>
      </c>
      <c r="E15" s="31" t="s">
        <v>91</v>
      </c>
      <c r="F15" s="31" t="s">
        <v>95</v>
      </c>
      <c r="G15" s="34" t="s">
        <v>96</v>
      </c>
      <c r="H15" s="31" t="s">
        <v>55</v>
      </c>
      <c r="I15" s="31" t="s">
        <v>75</v>
      </c>
      <c r="J15" s="49">
        <v>0</v>
      </c>
      <c r="K15" s="14">
        <v>3.2025000000000001</v>
      </c>
      <c r="L15" s="33" t="s">
        <v>37</v>
      </c>
      <c r="M15" s="15" t="s">
        <v>38</v>
      </c>
      <c r="N15" s="46" t="s">
        <v>39</v>
      </c>
      <c r="O15" s="34" t="s">
        <v>97</v>
      </c>
      <c r="P15" s="34" t="s">
        <v>77</v>
      </c>
      <c r="Q15" s="34" t="s">
        <v>76</v>
      </c>
      <c r="R15" s="37">
        <v>50</v>
      </c>
      <c r="S15" s="38">
        <v>2276</v>
      </c>
      <c r="T15" s="50">
        <f t="shared" ref="T15" si="5">R15*S15</f>
        <v>113800</v>
      </c>
      <c r="U15" s="50">
        <f t="shared" ref="U15" si="6">T15*1.12</f>
        <v>127456.00000000001</v>
      </c>
      <c r="V15" s="15" t="s">
        <v>21</v>
      </c>
      <c r="W15" s="16" t="s">
        <v>21</v>
      </c>
    </row>
    <row r="16" spans="1:25" s="51" customFormat="1" ht="75" x14ac:dyDescent="0.25">
      <c r="B16" s="32" t="s">
        <v>105</v>
      </c>
      <c r="C16" s="30" t="s">
        <v>98</v>
      </c>
      <c r="D16" s="32" t="s">
        <v>106</v>
      </c>
      <c r="E16" s="20" t="s">
        <v>107</v>
      </c>
      <c r="F16" s="31" t="s">
        <v>108</v>
      </c>
      <c r="G16" s="31" t="s">
        <v>109</v>
      </c>
      <c r="H16" s="31" t="s">
        <v>55</v>
      </c>
      <c r="I16" s="13" t="s">
        <v>75</v>
      </c>
      <c r="J16" s="13">
        <v>0</v>
      </c>
      <c r="K16" s="14">
        <v>3.2025000000000001</v>
      </c>
      <c r="L16" s="33" t="s">
        <v>37</v>
      </c>
      <c r="M16" s="15" t="s">
        <v>38</v>
      </c>
      <c r="N16" s="42" t="s">
        <v>39</v>
      </c>
      <c r="O16" s="34" t="s">
        <v>78</v>
      </c>
      <c r="P16" s="33" t="s">
        <v>77</v>
      </c>
      <c r="Q16" s="34" t="s">
        <v>76</v>
      </c>
      <c r="R16" s="37">
        <v>4</v>
      </c>
      <c r="S16" s="38">
        <v>7200</v>
      </c>
      <c r="T16" s="50">
        <f t="shared" ref="T16" si="7">R16*S16</f>
        <v>28800</v>
      </c>
      <c r="U16" s="50">
        <f t="shared" ref="U16" si="8">T16*1.12</f>
        <v>32256.000000000004</v>
      </c>
      <c r="V16" s="15" t="s">
        <v>21</v>
      </c>
      <c r="W16" s="16" t="s">
        <v>21</v>
      </c>
    </row>
    <row r="17" spans="1:25" s="51" customFormat="1" ht="60" customHeight="1" x14ac:dyDescent="0.25">
      <c r="B17" s="32" t="s">
        <v>113</v>
      </c>
      <c r="C17" s="30" t="s">
        <v>110</v>
      </c>
      <c r="D17" s="32" t="s">
        <v>116</v>
      </c>
      <c r="E17" s="20" t="s">
        <v>117</v>
      </c>
      <c r="F17" s="31" t="s">
        <v>118</v>
      </c>
      <c r="G17" s="31" t="s">
        <v>119</v>
      </c>
      <c r="H17" s="32" t="s">
        <v>55</v>
      </c>
      <c r="I17" s="30" t="s">
        <v>75</v>
      </c>
      <c r="J17" s="13">
        <v>0</v>
      </c>
      <c r="K17" s="14">
        <v>3.2025000000000001</v>
      </c>
      <c r="L17" s="33" t="s">
        <v>37</v>
      </c>
      <c r="M17" s="15" t="s">
        <v>38</v>
      </c>
      <c r="N17" s="42" t="s">
        <v>39</v>
      </c>
      <c r="O17" s="34" t="s">
        <v>127</v>
      </c>
      <c r="P17" s="33" t="s">
        <v>77</v>
      </c>
      <c r="Q17" s="34" t="s">
        <v>76</v>
      </c>
      <c r="R17" s="37">
        <v>10</v>
      </c>
      <c r="S17" s="38">
        <v>8000</v>
      </c>
      <c r="T17" s="36">
        <f t="shared" ref="T17:T22" si="9">R17*S17</f>
        <v>80000</v>
      </c>
      <c r="U17" s="36">
        <f>T17*1.12</f>
        <v>89600.000000000015</v>
      </c>
      <c r="V17" s="15" t="s">
        <v>21</v>
      </c>
      <c r="W17" s="16" t="s">
        <v>21</v>
      </c>
    </row>
    <row r="18" spans="1:25" s="51" customFormat="1" ht="60" customHeight="1" x14ac:dyDescent="0.25">
      <c r="B18" s="32" t="s">
        <v>114</v>
      </c>
      <c r="C18" s="30" t="s">
        <v>111</v>
      </c>
      <c r="D18" s="32" t="s">
        <v>120</v>
      </c>
      <c r="E18" s="20" t="s">
        <v>117</v>
      </c>
      <c r="F18" s="31" t="s">
        <v>121</v>
      </c>
      <c r="G18" s="31" t="s">
        <v>122</v>
      </c>
      <c r="H18" s="32" t="s">
        <v>55</v>
      </c>
      <c r="I18" s="30" t="s">
        <v>75</v>
      </c>
      <c r="J18" s="13">
        <v>0</v>
      </c>
      <c r="K18" s="14">
        <v>3.2025000000000001</v>
      </c>
      <c r="L18" s="33" t="s">
        <v>37</v>
      </c>
      <c r="M18" s="15" t="s">
        <v>38</v>
      </c>
      <c r="N18" s="42" t="s">
        <v>39</v>
      </c>
      <c r="O18" s="34" t="s">
        <v>127</v>
      </c>
      <c r="P18" s="33" t="s">
        <v>77</v>
      </c>
      <c r="Q18" s="34" t="s">
        <v>76</v>
      </c>
      <c r="R18" s="37">
        <v>13</v>
      </c>
      <c r="S18" s="38">
        <v>6000</v>
      </c>
      <c r="T18" s="36">
        <f t="shared" si="9"/>
        <v>78000</v>
      </c>
      <c r="U18" s="36">
        <f>T18*1.12</f>
        <v>87360.000000000015</v>
      </c>
      <c r="V18" s="15" t="s">
        <v>21</v>
      </c>
      <c r="W18" s="16" t="s">
        <v>21</v>
      </c>
    </row>
    <row r="19" spans="1:25" s="51" customFormat="1" ht="60" customHeight="1" x14ac:dyDescent="0.25">
      <c r="B19" s="32" t="s">
        <v>115</v>
      </c>
      <c r="C19" s="30" t="s">
        <v>112</v>
      </c>
      <c r="D19" s="32" t="s">
        <v>123</v>
      </c>
      <c r="E19" s="20" t="s">
        <v>124</v>
      </c>
      <c r="F19" s="31" t="s">
        <v>125</v>
      </c>
      <c r="G19" s="31" t="s">
        <v>126</v>
      </c>
      <c r="H19" s="32" t="s">
        <v>55</v>
      </c>
      <c r="I19" s="30" t="s">
        <v>75</v>
      </c>
      <c r="J19" s="13">
        <v>0</v>
      </c>
      <c r="K19" s="14">
        <v>3.2025000000000001</v>
      </c>
      <c r="L19" s="33" t="s">
        <v>37</v>
      </c>
      <c r="M19" s="15" t="s">
        <v>38</v>
      </c>
      <c r="N19" s="42" t="s">
        <v>39</v>
      </c>
      <c r="O19" s="34" t="s">
        <v>127</v>
      </c>
      <c r="P19" s="33" t="s">
        <v>77</v>
      </c>
      <c r="Q19" s="34" t="s">
        <v>76</v>
      </c>
      <c r="R19" s="37">
        <v>2</v>
      </c>
      <c r="S19" s="38">
        <v>6465</v>
      </c>
      <c r="T19" s="36">
        <f t="shared" si="9"/>
        <v>12930</v>
      </c>
      <c r="U19" s="36">
        <f>T19*1.12</f>
        <v>14481.600000000002</v>
      </c>
      <c r="V19" s="15" t="s">
        <v>21</v>
      </c>
      <c r="W19" s="16" t="s">
        <v>21</v>
      </c>
    </row>
    <row r="20" spans="1:25" s="51" customFormat="1" ht="60" customHeight="1" x14ac:dyDescent="0.25">
      <c r="B20" s="32" t="s">
        <v>128</v>
      </c>
      <c r="C20" s="30" t="s">
        <v>131</v>
      </c>
      <c r="D20" s="32" t="s">
        <v>134</v>
      </c>
      <c r="E20" s="20" t="s">
        <v>135</v>
      </c>
      <c r="F20" s="31" t="s">
        <v>136</v>
      </c>
      <c r="G20" s="31" t="s">
        <v>137</v>
      </c>
      <c r="H20" s="32" t="s">
        <v>55</v>
      </c>
      <c r="I20" s="30" t="s">
        <v>75</v>
      </c>
      <c r="J20" s="13">
        <v>0</v>
      </c>
      <c r="K20" s="14">
        <v>3.2025000000000001</v>
      </c>
      <c r="L20" s="33" t="s">
        <v>37</v>
      </c>
      <c r="M20" s="15" t="s">
        <v>38</v>
      </c>
      <c r="N20" s="42" t="s">
        <v>39</v>
      </c>
      <c r="O20" s="34" t="s">
        <v>127</v>
      </c>
      <c r="P20" s="33" t="s">
        <v>77</v>
      </c>
      <c r="Q20" s="34" t="s">
        <v>76</v>
      </c>
      <c r="R20" s="37">
        <v>100</v>
      </c>
      <c r="S20" s="38">
        <v>383</v>
      </c>
      <c r="T20" s="36">
        <f t="shared" si="9"/>
        <v>38300</v>
      </c>
      <c r="U20" s="36">
        <f>T20*1.12</f>
        <v>42896.000000000007</v>
      </c>
      <c r="V20" s="15" t="s">
        <v>21</v>
      </c>
      <c r="W20" s="16" t="s">
        <v>21</v>
      </c>
    </row>
    <row r="21" spans="1:25" s="51" customFormat="1" ht="60" customHeight="1" x14ac:dyDescent="0.25">
      <c r="B21" s="32" t="s">
        <v>129</v>
      </c>
      <c r="C21" s="30" t="s">
        <v>132</v>
      </c>
      <c r="D21" s="32" t="s">
        <v>138</v>
      </c>
      <c r="E21" s="20" t="s">
        <v>139</v>
      </c>
      <c r="F21" s="31" t="s">
        <v>140</v>
      </c>
      <c r="G21" s="31" t="s">
        <v>141</v>
      </c>
      <c r="H21" s="32" t="s">
        <v>55</v>
      </c>
      <c r="I21" s="30" t="s">
        <v>75</v>
      </c>
      <c r="J21" s="13">
        <v>0</v>
      </c>
      <c r="K21" s="14">
        <v>3.2025000000000001</v>
      </c>
      <c r="L21" s="33" t="s">
        <v>37</v>
      </c>
      <c r="M21" s="15" t="s">
        <v>38</v>
      </c>
      <c r="N21" s="42" t="s">
        <v>39</v>
      </c>
      <c r="O21" s="34" t="s">
        <v>127</v>
      </c>
      <c r="P21" s="33" t="s">
        <v>77</v>
      </c>
      <c r="Q21" s="34" t="s">
        <v>76</v>
      </c>
      <c r="R21" s="37">
        <v>200</v>
      </c>
      <c r="S21" s="38">
        <v>357.14</v>
      </c>
      <c r="T21" s="36">
        <f t="shared" si="9"/>
        <v>71428</v>
      </c>
      <c r="U21" s="36">
        <f t="shared" ref="U21:U22" si="10">T21*1.12</f>
        <v>79999.360000000001</v>
      </c>
      <c r="V21" s="15" t="s">
        <v>21</v>
      </c>
      <c r="W21" s="16" t="s">
        <v>21</v>
      </c>
    </row>
    <row r="22" spans="1:25" s="51" customFormat="1" ht="60" customHeight="1" x14ac:dyDescent="0.25">
      <c r="B22" s="32" t="s">
        <v>130</v>
      </c>
      <c r="C22" s="30" t="s">
        <v>133</v>
      </c>
      <c r="D22" s="32" t="s">
        <v>142</v>
      </c>
      <c r="E22" s="20" t="s">
        <v>139</v>
      </c>
      <c r="F22" s="31" t="s">
        <v>143</v>
      </c>
      <c r="G22" s="31" t="s">
        <v>144</v>
      </c>
      <c r="H22" s="32" t="s">
        <v>55</v>
      </c>
      <c r="I22" s="30" t="s">
        <v>75</v>
      </c>
      <c r="J22" s="13">
        <v>0</v>
      </c>
      <c r="K22" s="14">
        <v>3.2025000000000001</v>
      </c>
      <c r="L22" s="33" t="s">
        <v>37</v>
      </c>
      <c r="M22" s="15" t="s">
        <v>38</v>
      </c>
      <c r="N22" s="42" t="s">
        <v>39</v>
      </c>
      <c r="O22" s="34" t="s">
        <v>127</v>
      </c>
      <c r="P22" s="33" t="s">
        <v>77</v>
      </c>
      <c r="Q22" s="34" t="s">
        <v>76</v>
      </c>
      <c r="R22" s="37">
        <v>96</v>
      </c>
      <c r="S22" s="38">
        <v>2500</v>
      </c>
      <c r="T22" s="36">
        <f t="shared" si="9"/>
        <v>240000</v>
      </c>
      <c r="U22" s="36">
        <f t="shared" si="10"/>
        <v>268800</v>
      </c>
      <c r="V22" s="15" t="s">
        <v>21</v>
      </c>
      <c r="W22" s="16" t="s">
        <v>21</v>
      </c>
    </row>
    <row r="23" spans="1:25" s="51" customFormat="1" ht="60" customHeight="1" x14ac:dyDescent="0.25">
      <c r="B23" s="32" t="s">
        <v>146</v>
      </c>
      <c r="C23" s="30" t="s">
        <v>151</v>
      </c>
      <c r="D23" s="32" t="s">
        <v>147</v>
      </c>
      <c r="E23" s="20" t="s">
        <v>148</v>
      </c>
      <c r="F23" s="31" t="s">
        <v>149</v>
      </c>
      <c r="G23" s="31" t="s">
        <v>154</v>
      </c>
      <c r="H23" s="32" t="s">
        <v>55</v>
      </c>
      <c r="I23" s="30" t="s">
        <v>75</v>
      </c>
      <c r="J23" s="32">
        <v>0</v>
      </c>
      <c r="K23" s="14">
        <v>3.2025000000000001</v>
      </c>
      <c r="L23" s="33" t="s">
        <v>37</v>
      </c>
      <c r="M23" s="15" t="s">
        <v>150</v>
      </c>
      <c r="N23" s="42" t="s">
        <v>39</v>
      </c>
      <c r="O23" s="34" t="s">
        <v>97</v>
      </c>
      <c r="P23" s="33" t="s">
        <v>77</v>
      </c>
      <c r="Q23" s="34" t="s">
        <v>76</v>
      </c>
      <c r="R23" s="37">
        <v>6</v>
      </c>
      <c r="S23" s="38">
        <v>6800</v>
      </c>
      <c r="T23" s="36">
        <f t="shared" ref="T23:T24" si="11">R23*S23</f>
        <v>40800</v>
      </c>
      <c r="U23" s="36">
        <f>T23*1.12</f>
        <v>45696.000000000007</v>
      </c>
      <c r="V23" s="15" t="s">
        <v>21</v>
      </c>
      <c r="W23" s="16" t="s">
        <v>21</v>
      </c>
    </row>
    <row r="24" spans="1:25" s="51" customFormat="1" ht="60" customHeight="1" x14ac:dyDescent="0.25">
      <c r="B24" s="32" t="s">
        <v>164</v>
      </c>
      <c r="C24" s="30" t="s">
        <v>165</v>
      </c>
      <c r="D24" s="32" t="s">
        <v>166</v>
      </c>
      <c r="E24" s="20" t="s">
        <v>167</v>
      </c>
      <c r="F24" s="31" t="s">
        <v>168</v>
      </c>
      <c r="G24" s="31" t="s">
        <v>170</v>
      </c>
      <c r="H24" s="32" t="s">
        <v>55</v>
      </c>
      <c r="I24" s="30" t="s">
        <v>75</v>
      </c>
      <c r="J24" s="32">
        <v>0</v>
      </c>
      <c r="K24" s="14">
        <v>8.2025000000000006</v>
      </c>
      <c r="L24" s="33" t="s">
        <v>37</v>
      </c>
      <c r="M24" s="15" t="s">
        <v>38</v>
      </c>
      <c r="N24" s="42" t="s">
        <v>39</v>
      </c>
      <c r="O24" s="57" t="s">
        <v>169</v>
      </c>
      <c r="P24" s="33" t="s">
        <v>77</v>
      </c>
      <c r="Q24" s="34" t="s">
        <v>82</v>
      </c>
      <c r="R24" s="37">
        <v>100</v>
      </c>
      <c r="S24" s="38">
        <v>1250</v>
      </c>
      <c r="T24" s="36">
        <f t="shared" si="11"/>
        <v>125000</v>
      </c>
      <c r="U24" s="36">
        <f>T24*1.12</f>
        <v>140000</v>
      </c>
      <c r="V24" s="15" t="s">
        <v>21</v>
      </c>
      <c r="W24" s="16" t="s">
        <v>21</v>
      </c>
    </row>
    <row r="25" spans="1:25" s="12" customFormat="1" x14ac:dyDescent="0.25">
      <c r="B25" s="22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>
        <f>SUM(T12:T24)</f>
        <v>8662062810.1800003</v>
      </c>
      <c r="U25" s="25">
        <f>SUM(U12:U24)</f>
        <v>9701510347.4016018</v>
      </c>
      <c r="V25" s="24"/>
      <c r="W25" s="24"/>
    </row>
    <row r="26" spans="1:25" s="12" customFormat="1" ht="12.75" customHeight="1" x14ac:dyDescent="0.25">
      <c r="B26" s="17"/>
      <c r="C26" s="26" t="s">
        <v>25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7"/>
      <c r="T26" s="27"/>
      <c r="U26" s="27"/>
      <c r="V26" s="14"/>
      <c r="W26" s="14"/>
      <c r="X26" s="28"/>
      <c r="Y26" s="28"/>
    </row>
    <row r="27" spans="1:25" s="12" customFormat="1" ht="90" x14ac:dyDescent="0.25">
      <c r="A27" s="12" t="s">
        <v>45</v>
      </c>
      <c r="B27" s="17" t="s">
        <v>46</v>
      </c>
      <c r="C27" s="29" t="s">
        <v>157</v>
      </c>
      <c r="D27" s="54" t="s">
        <v>29</v>
      </c>
      <c r="E27" s="20" t="s">
        <v>30</v>
      </c>
      <c r="F27" s="31" t="s">
        <v>30</v>
      </c>
      <c r="G27" s="31" t="s">
        <v>49</v>
      </c>
      <c r="H27" s="31" t="s">
        <v>55</v>
      </c>
      <c r="I27" s="13" t="s">
        <v>63</v>
      </c>
      <c r="J27" s="18">
        <v>100</v>
      </c>
      <c r="K27" s="14">
        <v>11.202400000000001</v>
      </c>
      <c r="L27" s="55" t="s">
        <v>23</v>
      </c>
      <c r="M27" s="55" t="s">
        <v>24</v>
      </c>
      <c r="N27" s="56" t="s">
        <v>20</v>
      </c>
      <c r="O27" s="15" t="s">
        <v>64</v>
      </c>
      <c r="P27" s="55" t="s">
        <v>53</v>
      </c>
      <c r="Q27" s="55" t="s">
        <v>20</v>
      </c>
      <c r="R27" s="37">
        <v>1</v>
      </c>
      <c r="S27" s="38">
        <v>23938990.489999998</v>
      </c>
      <c r="T27" s="21">
        <f t="shared" ref="T27:T30" si="12">R27*S27</f>
        <v>23938990.489999998</v>
      </c>
      <c r="U27" s="21">
        <f t="shared" ref="U27:U37" si="13">T27*1.12</f>
        <v>26811669.3488</v>
      </c>
      <c r="V27" s="55" t="s">
        <v>21</v>
      </c>
      <c r="W27" s="55" t="s">
        <v>21</v>
      </c>
    </row>
    <row r="28" spans="1:25" s="12" customFormat="1" ht="75" x14ac:dyDescent="0.25">
      <c r="A28" s="12" t="s">
        <v>45</v>
      </c>
      <c r="B28" s="17" t="s">
        <v>46</v>
      </c>
      <c r="C28" s="29" t="s">
        <v>156</v>
      </c>
      <c r="D28" s="54" t="s">
        <v>27</v>
      </c>
      <c r="E28" s="20" t="s">
        <v>28</v>
      </c>
      <c r="F28" s="20" t="s">
        <v>28</v>
      </c>
      <c r="G28" s="31" t="s">
        <v>48</v>
      </c>
      <c r="H28" s="31" t="s">
        <v>55</v>
      </c>
      <c r="I28" s="13" t="s">
        <v>63</v>
      </c>
      <c r="J28" s="18">
        <v>100</v>
      </c>
      <c r="K28" s="14">
        <v>12.202400000000001</v>
      </c>
      <c r="L28" s="55" t="s">
        <v>23</v>
      </c>
      <c r="M28" s="55" t="s">
        <v>24</v>
      </c>
      <c r="N28" s="56" t="s">
        <v>20</v>
      </c>
      <c r="O28" s="15" t="s">
        <v>64</v>
      </c>
      <c r="P28" s="55" t="s">
        <v>53</v>
      </c>
      <c r="Q28" s="55" t="s">
        <v>20</v>
      </c>
      <c r="R28" s="37">
        <v>1</v>
      </c>
      <c r="S28" s="38">
        <v>824276788.64999998</v>
      </c>
      <c r="T28" s="21">
        <f t="shared" si="12"/>
        <v>824276788.64999998</v>
      </c>
      <c r="U28" s="21">
        <f t="shared" si="13"/>
        <v>923190003.28800011</v>
      </c>
      <c r="V28" s="55" t="s">
        <v>21</v>
      </c>
      <c r="W28" s="55" t="s">
        <v>21</v>
      </c>
    </row>
    <row r="29" spans="1:25" s="12" customFormat="1" ht="90" x14ac:dyDescent="0.25">
      <c r="B29" s="17" t="s">
        <v>46</v>
      </c>
      <c r="C29" s="29" t="s">
        <v>71</v>
      </c>
      <c r="D29" s="34" t="s">
        <v>29</v>
      </c>
      <c r="E29" s="31" t="s">
        <v>30</v>
      </c>
      <c r="F29" s="31" t="s">
        <v>30</v>
      </c>
      <c r="G29" s="31" t="s">
        <v>50</v>
      </c>
      <c r="H29" s="31" t="s">
        <v>55</v>
      </c>
      <c r="I29" s="13" t="s">
        <v>63</v>
      </c>
      <c r="J29" s="18">
        <v>100</v>
      </c>
      <c r="K29" s="14">
        <v>12.202400000000001</v>
      </c>
      <c r="L29" s="19" t="s">
        <v>23</v>
      </c>
      <c r="M29" s="19" t="s">
        <v>24</v>
      </c>
      <c r="N29" s="18" t="s">
        <v>20</v>
      </c>
      <c r="O29" s="15" t="s">
        <v>64</v>
      </c>
      <c r="P29" s="19" t="s">
        <v>52</v>
      </c>
      <c r="Q29" s="43" t="s">
        <v>20</v>
      </c>
      <c r="R29" s="44">
        <v>1</v>
      </c>
      <c r="S29" s="45">
        <v>0.01</v>
      </c>
      <c r="T29" s="45">
        <f t="shared" si="12"/>
        <v>0.01</v>
      </c>
      <c r="U29" s="45">
        <f t="shared" si="13"/>
        <v>1.1200000000000002E-2</v>
      </c>
      <c r="V29" s="35" t="s">
        <v>21</v>
      </c>
      <c r="W29" s="19" t="s">
        <v>21</v>
      </c>
    </row>
    <row r="30" spans="1:25" s="12" customFormat="1" ht="90" x14ac:dyDescent="0.25">
      <c r="B30" s="17" t="s">
        <v>46</v>
      </c>
      <c r="C30" s="29" t="s">
        <v>72</v>
      </c>
      <c r="D30" s="34" t="s">
        <v>29</v>
      </c>
      <c r="E30" s="31" t="s">
        <v>30</v>
      </c>
      <c r="F30" s="31" t="s">
        <v>30</v>
      </c>
      <c r="G30" s="31" t="s">
        <v>51</v>
      </c>
      <c r="H30" s="31" t="s">
        <v>55</v>
      </c>
      <c r="I30" s="13" t="s">
        <v>63</v>
      </c>
      <c r="J30" s="18">
        <v>100</v>
      </c>
      <c r="K30" s="14">
        <v>12.202400000000001</v>
      </c>
      <c r="L30" s="19" t="s">
        <v>23</v>
      </c>
      <c r="M30" s="19" t="s">
        <v>24</v>
      </c>
      <c r="N30" s="18" t="s">
        <v>20</v>
      </c>
      <c r="O30" s="15" t="s">
        <v>64</v>
      </c>
      <c r="P30" s="19" t="s">
        <v>52</v>
      </c>
      <c r="Q30" s="43" t="s">
        <v>20</v>
      </c>
      <c r="R30" s="44">
        <v>1</v>
      </c>
      <c r="S30" s="45">
        <v>1416056643.0699999</v>
      </c>
      <c r="T30" s="45">
        <f t="shared" si="12"/>
        <v>1416056643.0699999</v>
      </c>
      <c r="U30" s="45">
        <f t="shared" si="13"/>
        <v>1585983440.2384</v>
      </c>
      <c r="V30" s="35" t="s">
        <v>21</v>
      </c>
      <c r="W30" s="19" t="s">
        <v>21</v>
      </c>
    </row>
    <row r="31" spans="1:25" s="12" customFormat="1" ht="90" x14ac:dyDescent="0.25">
      <c r="A31" s="12" t="s">
        <v>45</v>
      </c>
      <c r="B31" s="17" t="s">
        <v>46</v>
      </c>
      <c r="C31" s="29" t="s">
        <v>79</v>
      </c>
      <c r="D31" s="32" t="s">
        <v>31</v>
      </c>
      <c r="E31" s="20" t="s">
        <v>32</v>
      </c>
      <c r="F31" s="20" t="s">
        <v>32</v>
      </c>
      <c r="G31" s="20" t="s">
        <v>26</v>
      </c>
      <c r="H31" s="31" t="s">
        <v>55</v>
      </c>
      <c r="I31" s="13" t="s">
        <v>63</v>
      </c>
      <c r="J31" s="18">
        <v>100</v>
      </c>
      <c r="K31" s="14">
        <v>1.2024999999999999</v>
      </c>
      <c r="L31" s="19" t="s">
        <v>23</v>
      </c>
      <c r="M31" s="19" t="s">
        <v>24</v>
      </c>
      <c r="N31" s="18" t="s">
        <v>20</v>
      </c>
      <c r="O31" s="15" t="s">
        <v>64</v>
      </c>
      <c r="P31" s="19" t="s">
        <v>52</v>
      </c>
      <c r="Q31" s="19" t="s">
        <v>20</v>
      </c>
      <c r="R31" s="47">
        <v>1</v>
      </c>
      <c r="S31" s="48">
        <v>675789379.5</v>
      </c>
      <c r="T31" s="21">
        <f t="shared" ref="T31:T37" si="14">R31*S31</f>
        <v>675789379.5</v>
      </c>
      <c r="U31" s="21">
        <f>T31*1.12</f>
        <v>756884105.04000008</v>
      </c>
      <c r="V31" s="19" t="s">
        <v>21</v>
      </c>
      <c r="W31" s="19" t="s">
        <v>21</v>
      </c>
    </row>
    <row r="32" spans="1:25" s="12" customFormat="1" ht="75" x14ac:dyDescent="0.25">
      <c r="B32" s="17" t="s">
        <v>46</v>
      </c>
      <c r="C32" s="29" t="s">
        <v>73</v>
      </c>
      <c r="D32" s="34" t="s">
        <v>56</v>
      </c>
      <c r="E32" s="31" t="s">
        <v>57</v>
      </c>
      <c r="F32" s="34" t="s">
        <v>58</v>
      </c>
      <c r="G32" s="31" t="s">
        <v>59</v>
      </c>
      <c r="H32" s="31" t="s">
        <v>55</v>
      </c>
      <c r="I32" s="13" t="s">
        <v>63</v>
      </c>
      <c r="J32" s="18">
        <v>100</v>
      </c>
      <c r="K32" s="14">
        <v>12.202400000000001</v>
      </c>
      <c r="L32" s="19" t="s">
        <v>23</v>
      </c>
      <c r="M32" s="19" t="s">
        <v>60</v>
      </c>
      <c r="N32" s="18" t="s">
        <v>20</v>
      </c>
      <c r="O32" s="15" t="s">
        <v>64</v>
      </c>
      <c r="P32" s="19" t="s">
        <v>52</v>
      </c>
      <c r="Q32" s="39" t="s">
        <v>46</v>
      </c>
      <c r="R32" s="40">
        <v>1</v>
      </c>
      <c r="S32" s="41">
        <v>49259232</v>
      </c>
      <c r="T32" s="41">
        <f t="shared" si="14"/>
        <v>49259232</v>
      </c>
      <c r="U32" s="41">
        <f t="shared" si="13"/>
        <v>55170339.840000004</v>
      </c>
      <c r="V32" s="35" t="s">
        <v>21</v>
      </c>
      <c r="W32" s="19" t="s">
        <v>21</v>
      </c>
    </row>
    <row r="33" spans="2:24" s="12" customFormat="1" ht="75" x14ac:dyDescent="0.25">
      <c r="B33" s="17" t="s">
        <v>46</v>
      </c>
      <c r="C33" s="29" t="s">
        <v>74</v>
      </c>
      <c r="D33" s="34" t="s">
        <v>56</v>
      </c>
      <c r="E33" s="31" t="s">
        <v>57</v>
      </c>
      <c r="F33" s="34" t="s">
        <v>58</v>
      </c>
      <c r="G33" s="31" t="s">
        <v>59</v>
      </c>
      <c r="H33" s="31" t="s">
        <v>55</v>
      </c>
      <c r="I33" s="13" t="s">
        <v>63</v>
      </c>
      <c r="J33" s="18">
        <v>100</v>
      </c>
      <c r="K33" s="14">
        <v>12.202400000000001</v>
      </c>
      <c r="L33" s="19" t="s">
        <v>23</v>
      </c>
      <c r="M33" s="19" t="s">
        <v>24</v>
      </c>
      <c r="N33" s="18" t="s">
        <v>20</v>
      </c>
      <c r="O33" s="15" t="s">
        <v>64</v>
      </c>
      <c r="P33" s="19" t="s">
        <v>52</v>
      </c>
      <c r="Q33" s="39" t="s">
        <v>46</v>
      </c>
      <c r="R33" s="40">
        <v>1</v>
      </c>
      <c r="S33" s="41">
        <v>119416.32000000001</v>
      </c>
      <c r="T33" s="41">
        <f t="shared" si="14"/>
        <v>119416.32000000001</v>
      </c>
      <c r="U33" s="41">
        <f t="shared" si="13"/>
        <v>133746.27840000001</v>
      </c>
      <c r="V33" s="35" t="s">
        <v>21</v>
      </c>
      <c r="W33" s="19" t="s">
        <v>21</v>
      </c>
    </row>
    <row r="34" spans="2:24" s="12" customFormat="1" ht="75" x14ac:dyDescent="0.25">
      <c r="B34" s="17" t="s">
        <v>46</v>
      </c>
      <c r="C34" s="29" t="s">
        <v>176</v>
      </c>
      <c r="D34" s="34" t="s">
        <v>65</v>
      </c>
      <c r="E34" s="31" t="s">
        <v>66</v>
      </c>
      <c r="F34" s="34" t="s">
        <v>66</v>
      </c>
      <c r="G34" s="31" t="s">
        <v>69</v>
      </c>
      <c r="H34" s="31" t="s">
        <v>55</v>
      </c>
      <c r="I34" s="13" t="s">
        <v>68</v>
      </c>
      <c r="J34" s="18">
        <v>100</v>
      </c>
      <c r="K34" s="14">
        <v>11.202400000000001</v>
      </c>
      <c r="L34" s="19" t="s">
        <v>23</v>
      </c>
      <c r="M34" s="19" t="s">
        <v>24</v>
      </c>
      <c r="N34" s="18" t="s">
        <v>20</v>
      </c>
      <c r="O34" s="15" t="s">
        <v>64</v>
      </c>
      <c r="P34" s="19" t="s">
        <v>52</v>
      </c>
      <c r="Q34" s="39" t="s">
        <v>46</v>
      </c>
      <c r="R34" s="40">
        <v>1</v>
      </c>
      <c r="S34" s="41">
        <v>427470614.22000003</v>
      </c>
      <c r="T34" s="41">
        <f t="shared" si="14"/>
        <v>427470614.22000003</v>
      </c>
      <c r="U34" s="41">
        <f t="shared" si="13"/>
        <v>478767087.92640007</v>
      </c>
      <c r="V34" s="35" t="s">
        <v>21</v>
      </c>
      <c r="W34" s="19" t="s">
        <v>21</v>
      </c>
    </row>
    <row r="35" spans="2:24" s="12" customFormat="1" ht="75" x14ac:dyDescent="0.25">
      <c r="B35" s="17" t="s">
        <v>46</v>
      </c>
      <c r="C35" s="29" t="s">
        <v>173</v>
      </c>
      <c r="D35" s="34" t="s">
        <v>56</v>
      </c>
      <c r="E35" s="31" t="s">
        <v>57</v>
      </c>
      <c r="F35" s="34" t="s">
        <v>67</v>
      </c>
      <c r="G35" s="31" t="s">
        <v>70</v>
      </c>
      <c r="H35" s="31" t="s">
        <v>55</v>
      </c>
      <c r="I35" s="13" t="s">
        <v>68</v>
      </c>
      <c r="J35" s="18">
        <v>100</v>
      </c>
      <c r="K35" s="14">
        <v>2.2025000000000001</v>
      </c>
      <c r="L35" s="19" t="s">
        <v>23</v>
      </c>
      <c r="M35" s="19" t="s">
        <v>24</v>
      </c>
      <c r="N35" s="18" t="s">
        <v>20</v>
      </c>
      <c r="O35" s="15" t="s">
        <v>175</v>
      </c>
      <c r="P35" s="19" t="s">
        <v>52</v>
      </c>
      <c r="Q35" s="39" t="s">
        <v>46</v>
      </c>
      <c r="R35" s="40">
        <v>1</v>
      </c>
      <c r="S35" s="41">
        <v>144081445.90000001</v>
      </c>
      <c r="T35" s="41">
        <f t="shared" si="14"/>
        <v>144081445.90000001</v>
      </c>
      <c r="U35" s="41">
        <f t="shared" si="13"/>
        <v>161371219.40800002</v>
      </c>
      <c r="V35" s="35" t="s">
        <v>21</v>
      </c>
      <c r="W35" s="19" t="s">
        <v>21</v>
      </c>
    </row>
    <row r="36" spans="2:24" s="12" customFormat="1" ht="75" x14ac:dyDescent="0.25">
      <c r="B36" s="17" t="s">
        <v>46</v>
      </c>
      <c r="C36" s="29" t="s">
        <v>153</v>
      </c>
      <c r="D36" s="34" t="s">
        <v>56</v>
      </c>
      <c r="E36" s="31" t="s">
        <v>57</v>
      </c>
      <c r="F36" s="34" t="s">
        <v>67</v>
      </c>
      <c r="G36" s="31" t="s">
        <v>152</v>
      </c>
      <c r="H36" s="31" t="s">
        <v>55</v>
      </c>
      <c r="I36" s="13" t="s">
        <v>68</v>
      </c>
      <c r="J36" s="18">
        <v>100</v>
      </c>
      <c r="K36" s="14">
        <v>11.202400000000001</v>
      </c>
      <c r="L36" s="19" t="s">
        <v>23</v>
      </c>
      <c r="M36" s="19" t="s">
        <v>24</v>
      </c>
      <c r="N36" s="18" t="s">
        <v>20</v>
      </c>
      <c r="O36" s="15" t="s">
        <v>64</v>
      </c>
      <c r="P36" s="19" t="s">
        <v>52</v>
      </c>
      <c r="Q36" s="39" t="s">
        <v>46</v>
      </c>
      <c r="R36" s="40">
        <v>1</v>
      </c>
      <c r="S36" s="41">
        <v>46323185.060000002</v>
      </c>
      <c r="T36" s="41">
        <f t="shared" si="14"/>
        <v>46323185.060000002</v>
      </c>
      <c r="U36" s="41">
        <f t="shared" si="13"/>
        <v>51881967.267200008</v>
      </c>
      <c r="V36" s="35" t="s">
        <v>21</v>
      </c>
      <c r="W36" s="19" t="s">
        <v>21</v>
      </c>
      <c r="X36" s="52"/>
    </row>
    <row r="37" spans="2:24" s="12" customFormat="1" ht="75" x14ac:dyDescent="0.25">
      <c r="B37" s="17" t="s">
        <v>46</v>
      </c>
      <c r="C37" s="29" t="s">
        <v>158</v>
      </c>
      <c r="D37" s="34" t="s">
        <v>159</v>
      </c>
      <c r="E37" s="31" t="s">
        <v>160</v>
      </c>
      <c r="F37" s="34" t="s">
        <v>160</v>
      </c>
      <c r="G37" s="31" t="s">
        <v>160</v>
      </c>
      <c r="H37" s="31" t="s">
        <v>55</v>
      </c>
      <c r="I37" s="13" t="s">
        <v>161</v>
      </c>
      <c r="J37" s="18">
        <v>100</v>
      </c>
      <c r="K37" s="14">
        <v>8.2025000000000006</v>
      </c>
      <c r="L37" s="55" t="s">
        <v>23</v>
      </c>
      <c r="M37" s="55" t="s">
        <v>23</v>
      </c>
      <c r="N37" s="19" t="s">
        <v>46</v>
      </c>
      <c r="O37" s="15" t="s">
        <v>162</v>
      </c>
      <c r="P37" s="19" t="s">
        <v>163</v>
      </c>
      <c r="Q37" s="39" t="s">
        <v>46</v>
      </c>
      <c r="R37" s="40">
        <v>1</v>
      </c>
      <c r="S37" s="41">
        <v>24365880</v>
      </c>
      <c r="T37" s="41">
        <f t="shared" si="14"/>
        <v>24365880</v>
      </c>
      <c r="U37" s="41">
        <f t="shared" si="13"/>
        <v>27289785.600000001</v>
      </c>
      <c r="V37" s="35" t="s">
        <v>21</v>
      </c>
      <c r="W37" s="19" t="s">
        <v>21</v>
      </c>
      <c r="X37" s="52"/>
    </row>
    <row r="38" spans="2:24" s="12" customFormat="1" ht="75" x14ac:dyDescent="0.25">
      <c r="B38" s="17" t="s">
        <v>46</v>
      </c>
      <c r="C38" s="29" t="s">
        <v>171</v>
      </c>
      <c r="D38" s="34" t="s">
        <v>56</v>
      </c>
      <c r="E38" s="31" t="s">
        <v>57</v>
      </c>
      <c r="F38" s="34" t="s">
        <v>67</v>
      </c>
      <c r="G38" s="31" t="s">
        <v>174</v>
      </c>
      <c r="H38" s="31" t="s">
        <v>55</v>
      </c>
      <c r="I38" s="13" t="s">
        <v>68</v>
      </c>
      <c r="J38" s="18">
        <v>100</v>
      </c>
      <c r="K38" s="14">
        <v>9.2025000000000006</v>
      </c>
      <c r="L38" s="19" t="s">
        <v>23</v>
      </c>
      <c r="M38" s="19" t="s">
        <v>24</v>
      </c>
      <c r="N38" s="18" t="s">
        <v>20</v>
      </c>
      <c r="O38" s="15" t="s">
        <v>172</v>
      </c>
      <c r="P38" s="19" t="s">
        <v>52</v>
      </c>
      <c r="Q38" s="39" t="s">
        <v>46</v>
      </c>
      <c r="R38" s="40">
        <v>1</v>
      </c>
      <c r="S38" s="41">
        <v>154991538.18000001</v>
      </c>
      <c r="T38" s="41">
        <f t="shared" ref="T38" si="15">R38*S38</f>
        <v>154991538.18000001</v>
      </c>
      <c r="U38" s="41">
        <f t="shared" ref="U38" si="16">T38*1.12</f>
        <v>173590522.76160002</v>
      </c>
      <c r="V38" s="35" t="s">
        <v>21</v>
      </c>
      <c r="W38" s="19" t="s">
        <v>21</v>
      </c>
      <c r="X38" s="52"/>
    </row>
    <row r="39" spans="2:24" x14ac:dyDescent="0.25">
      <c r="B39" s="11"/>
      <c r="C39" s="10" t="s">
        <v>42</v>
      </c>
      <c r="D39" s="8"/>
      <c r="E39" s="8"/>
      <c r="F39" s="8"/>
      <c r="G39" s="8"/>
      <c r="H39" s="5"/>
      <c r="I39" s="5"/>
      <c r="J39" s="5"/>
      <c r="K39" s="5"/>
      <c r="L39" s="5"/>
      <c r="M39" s="5"/>
      <c r="N39" s="5"/>
      <c r="O39" s="5"/>
      <c r="P39" s="5"/>
      <c r="Q39" s="8"/>
      <c r="R39" s="8"/>
      <c r="S39" s="8"/>
      <c r="T39" s="9">
        <f>SUM(T27:T38)</f>
        <v>3786673113.4000001</v>
      </c>
      <c r="U39" s="9">
        <f>SUM(U27:U38)</f>
        <v>4241073887.0080004</v>
      </c>
      <c r="V39" s="8"/>
      <c r="W39" s="8"/>
    </row>
    <row r="40" spans="2:24" x14ac:dyDescent="0.25">
      <c r="B40" s="11"/>
      <c r="C40" s="10" t="s">
        <v>43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>
        <f>T39+T25</f>
        <v>12448735923.58</v>
      </c>
      <c r="U40" s="6">
        <f>U39+U25</f>
        <v>13942584234.409603</v>
      </c>
      <c r="V40" s="5"/>
      <c r="W40" s="5"/>
    </row>
  </sheetData>
  <autoFilter ref="A10:Y40"/>
  <dataValidations count="1">
    <dataValidation type="whole" allowBlank="1" showInputMessage="1" showErrorMessage="1" sqref="J27:J38">
      <formula1>0</formula1>
      <formula2>100</formula2>
    </dataValidation>
  </dataValidations>
  <printOptions horizontalCentered="1"/>
  <pageMargins left="0" right="0" top="0.11811023622047245" bottom="0.19685039370078741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2025-09-25T06:47:00Z</cp:lastPrinted>
  <dcterms:created xsi:type="dcterms:W3CDTF">2021-10-12T10:44:16Z</dcterms:created>
  <dcterms:modified xsi:type="dcterms:W3CDTF">2025-10-02T06:27:32Z</dcterms:modified>
</cp:coreProperties>
</file>